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uanc\Downloads\Fluxia_Centro_de_trabajo\Fluxia\produccion\salidas\leccion01\"/>
    </mc:Choice>
  </mc:AlternateContent>
  <xr:revisionPtr revIDLastSave="0" documentId="8_{DC540B76-9F53-4E96-98EE-EBCF3F8C8AB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éeme" sheetId="1" r:id="rId1"/>
    <sheet name="1_ME2N_original" sheetId="2" r:id="rId2"/>
    <sheet name="2_Clave_proveedores" sheetId="3" r:id="rId3"/>
    <sheet name="3_Para_la_IA" sheetId="4" r:id="rId4"/>
    <sheet name="4_Verificacion" sheetId="5" r:id="rId5"/>
  </sheets>
  <definedNames>
    <definedName name="_xlnm._FilterDatabase" localSheetId="1" hidden="1">'1_ME2N_original'!$A$4:$P$36</definedName>
  </definedNames>
  <calcPr calcId="191029"/>
</workbook>
</file>

<file path=xl/calcChain.xml><?xml version="1.0" encoding="utf-8"?>
<calcChain xmlns="http://schemas.openxmlformats.org/spreadsheetml/2006/main">
  <c r="A12" i="5" l="1"/>
  <c r="A11" i="5"/>
  <c r="A10" i="5"/>
  <c r="C10" i="5" s="1"/>
  <c r="E10" i="5" s="1"/>
  <c r="A9" i="5"/>
  <c r="A8" i="5"/>
  <c r="A7" i="5"/>
  <c r="A6" i="5"/>
  <c r="A5" i="5"/>
  <c r="D36" i="4"/>
  <c r="C36" i="4"/>
  <c r="B36" i="4"/>
  <c r="A36" i="4"/>
  <c r="D35" i="4"/>
  <c r="C35" i="4"/>
  <c r="B35" i="4"/>
  <c r="A35" i="4"/>
  <c r="D34" i="4"/>
  <c r="C34" i="4"/>
  <c r="B34" i="4"/>
  <c r="A34" i="4"/>
  <c r="D33" i="4"/>
  <c r="C33" i="4"/>
  <c r="B33" i="4"/>
  <c r="A33" i="4"/>
  <c r="D32" i="4"/>
  <c r="C32" i="4"/>
  <c r="B32" i="4"/>
  <c r="A32" i="4"/>
  <c r="D31" i="4"/>
  <c r="C31" i="4"/>
  <c r="B31" i="4"/>
  <c r="A31" i="4"/>
  <c r="D30" i="4"/>
  <c r="C30" i="4"/>
  <c r="B30" i="4"/>
  <c r="A30" i="4"/>
  <c r="D29" i="4"/>
  <c r="C29" i="4"/>
  <c r="B29" i="4"/>
  <c r="A29" i="4"/>
  <c r="D28" i="4"/>
  <c r="C28" i="4"/>
  <c r="B28" i="4"/>
  <c r="A28" i="4"/>
  <c r="D27" i="4"/>
  <c r="C27" i="4"/>
  <c r="B27" i="4"/>
  <c r="A27" i="4"/>
  <c r="D26" i="4"/>
  <c r="C26" i="4"/>
  <c r="B26" i="4"/>
  <c r="A26" i="4"/>
  <c r="D25" i="4"/>
  <c r="C25" i="4"/>
  <c r="B25" i="4"/>
  <c r="A25" i="4"/>
  <c r="D24" i="4"/>
  <c r="C24" i="4"/>
  <c r="B24" i="4"/>
  <c r="A24" i="4"/>
  <c r="D23" i="4"/>
  <c r="C23" i="4"/>
  <c r="B23" i="4"/>
  <c r="A23" i="4"/>
  <c r="D22" i="4"/>
  <c r="C22" i="4"/>
  <c r="B22" i="4"/>
  <c r="A22" i="4"/>
  <c r="D21" i="4"/>
  <c r="C21" i="4"/>
  <c r="B21" i="4"/>
  <c r="A21" i="4"/>
  <c r="D20" i="4"/>
  <c r="C20" i="4"/>
  <c r="B20" i="4"/>
  <c r="A20" i="4"/>
  <c r="D19" i="4"/>
  <c r="C19" i="4"/>
  <c r="B19" i="4"/>
  <c r="A19" i="4"/>
  <c r="D18" i="4"/>
  <c r="C18" i="4"/>
  <c r="B18" i="4"/>
  <c r="A18" i="4"/>
  <c r="D17" i="4"/>
  <c r="C17" i="4"/>
  <c r="B17" i="4"/>
  <c r="A17" i="4"/>
  <c r="D16" i="4"/>
  <c r="C16" i="4"/>
  <c r="B16" i="4"/>
  <c r="A16" i="4"/>
  <c r="D15" i="4"/>
  <c r="C15" i="4"/>
  <c r="B15" i="4"/>
  <c r="A15" i="4"/>
  <c r="D14" i="4"/>
  <c r="C14" i="4"/>
  <c r="B14" i="4"/>
  <c r="A14" i="4"/>
  <c r="D13" i="4"/>
  <c r="C13" i="4"/>
  <c r="B13" i="4"/>
  <c r="A13" i="4"/>
  <c r="D12" i="4"/>
  <c r="C12" i="4"/>
  <c r="B12" i="4"/>
  <c r="A12" i="4"/>
  <c r="D11" i="4"/>
  <c r="C11" i="4"/>
  <c r="B11" i="4"/>
  <c r="A11" i="4"/>
  <c r="D10" i="4"/>
  <c r="C10" i="4"/>
  <c r="B10" i="4"/>
  <c r="A10" i="4"/>
  <c r="D9" i="4"/>
  <c r="C9" i="4"/>
  <c r="B9" i="4"/>
  <c r="A9" i="4"/>
  <c r="D8" i="4"/>
  <c r="C8" i="4"/>
  <c r="B8" i="4"/>
  <c r="A8" i="4"/>
  <c r="D7" i="4"/>
  <c r="C7" i="4"/>
  <c r="B7" i="4"/>
  <c r="A7" i="4"/>
  <c r="D6" i="4"/>
  <c r="C6" i="4"/>
  <c r="B6" i="4"/>
  <c r="A6" i="4"/>
  <c r="D5" i="4"/>
  <c r="C5" i="4"/>
  <c r="B5" i="4"/>
  <c r="A5" i="4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C5" i="5" l="1"/>
  <c r="C7" i="5"/>
  <c r="E7" i="5" s="1"/>
  <c r="C6" i="5"/>
  <c r="E6" i="5" s="1"/>
  <c r="B6" i="5"/>
  <c r="B7" i="5"/>
  <c r="D7" i="5" s="1"/>
  <c r="C8" i="5"/>
  <c r="E8" i="5" s="1"/>
  <c r="B8" i="5"/>
  <c r="C9" i="5"/>
  <c r="E9" i="5" s="1"/>
  <c r="B11" i="5"/>
  <c r="C12" i="5"/>
  <c r="E12" i="5" s="1"/>
  <c r="B12" i="5"/>
  <c r="D12" i="5" s="1"/>
  <c r="D6" i="5"/>
  <c r="E5" i="5"/>
  <c r="C11" i="5"/>
  <c r="E11" i="5" s="1"/>
  <c r="B9" i="5"/>
  <c r="B5" i="5"/>
  <c r="B10" i="5"/>
  <c r="D10" i="5" s="1"/>
  <c r="D8" i="5" l="1"/>
  <c r="D9" i="5"/>
  <c r="E13" i="5"/>
  <c r="B13" i="5"/>
  <c r="D5" i="5"/>
  <c r="C13" i="5"/>
  <c r="D11" i="5"/>
  <c r="D13" i="5" l="1"/>
</calcChain>
</file>

<file path=xl/sharedStrings.xml><?xml version="1.0" encoding="utf-8"?>
<sst xmlns="http://schemas.openxmlformats.org/spreadsheetml/2006/main" count="381" uniqueCount="162">
  <si>
    <t>Práctica · Lección 1</t>
  </si>
  <si>
    <t>Iatogon · IA para Compras · Cómo usar la IA sin riesgos</t>
  </si>
  <si>
    <t>Todos los datos de este archivo son ficticios. Proveedores, pedidos, compradores y precios fueron inventados para practicar.</t>
  </si>
  <si>
    <t>Fecha de corte del reporte</t>
  </si>
  <si>
    <t>Puedes cambiarla: los días de atraso y la hoja de verificación se recalculan solos.</t>
  </si>
  <si>
    <t>Hoja</t>
  </si>
  <si>
    <t>Para qué sirve</t>
  </si>
  <si>
    <t>1_ME2N_original</t>
  </si>
  <si>
    <t>Reporte de pedidos abiertos tal como lo exportarías de la ME2N. NO lo pegues completo en una IA.</t>
  </si>
  <si>
    <t>2_Clave_proveedores</t>
  </si>
  <si>
    <t>Tabla que traduce cada proveedor a un alias (Proveedor A, B, C…). Se queda en tu computadora: nunca la pegues en la IA.</t>
  </si>
  <si>
    <t>3_Para_la_IA</t>
  </si>
  <si>
    <t>Solución del reto: solo 4 columnas y proveedores anonimizados. Esto sí es seguro pegar en la IA.</t>
  </si>
  <si>
    <t>4_Verificacion</t>
  </si>
  <si>
    <t>Resultado correcto calculado con fórmulas. Úsalo para comprobar lo que te responda la IA (regla 4).</t>
  </si>
  <si>
    <t>Reto</t>
  </si>
  <si>
    <t>1. Abre la hoja 1_ME2N_original y decide qué columnas necesita la IA para encontrar pedidos atrasados.</t>
  </si>
  <si>
    <t>2. Cambia los nombres de proveedor por su alias usando la hoja 2_Clave_proveedores.</t>
  </si>
  <si>
    <t>3. Quita precios, valores, material, comprador y todo lo que no aporte al análisis.</t>
  </si>
  <si>
    <t>4. Compara tu tabla con la hoja 3_Para_la_IA.</t>
  </si>
  <si>
    <t>5. Pega tu tabla en la IA con el prompt de la guía de práctica y compara la respuesta con 4_Verificacion.</t>
  </si>
  <si>
    <t>Leyenda</t>
  </si>
  <si>
    <t>Texto azul con fondo amarillo</t>
  </si>
  <si>
    <t>Dato que puedes cambiar.</t>
  </si>
  <si>
    <t>Texto negro</t>
  </si>
  <si>
    <t>Fórmula: no la edites.</t>
  </si>
  <si>
    <t>Reporte de pedidos abiertos (tipo ME2N)</t>
  </si>
  <si>
    <t>Datos ficticios. Fecha de corte en la hoja Léeme.</t>
  </si>
  <si>
    <t>Pedido</t>
  </si>
  <si>
    <t>Pos.</t>
  </si>
  <si>
    <t>Fecha doc.</t>
  </si>
  <si>
    <t>Proveedor</t>
  </si>
  <si>
    <t>Nombre del proveedor</t>
  </si>
  <si>
    <t>Material</t>
  </si>
  <si>
    <t>Texto breve</t>
  </si>
  <si>
    <t>Centro</t>
  </si>
  <si>
    <t>Grupo compras</t>
  </si>
  <si>
    <t>Cantidad pedida</t>
  </si>
  <si>
    <t>Por entregar</t>
  </si>
  <si>
    <t>UM</t>
  </si>
  <si>
    <t>Precio neto (MXN)</t>
  </si>
  <si>
    <t>Valor por entregar (MXN)</t>
  </si>
  <si>
    <t>Fecha de entrega</t>
  </si>
  <si>
    <t>Comprador</t>
  </si>
  <si>
    <t>4500012308</t>
  </si>
  <si>
    <t>100231</t>
  </si>
  <si>
    <t>Aceros del Bajío S.A. de C.V.</t>
  </si>
  <si>
    <t>ACE-0201</t>
  </si>
  <si>
    <t>Lámina rolada 2 mm</t>
  </si>
  <si>
    <t>1000</t>
  </si>
  <si>
    <t>C01</t>
  </si>
  <si>
    <t>KG</t>
  </si>
  <si>
    <t>L. Torres</t>
  </si>
  <si>
    <t>4500012321</t>
  </si>
  <si>
    <t>ACE-0315</t>
  </si>
  <si>
    <t>Solera 1/4 x 2</t>
  </si>
  <si>
    <t>4500012337</t>
  </si>
  <si>
    <t>4500012345</t>
  </si>
  <si>
    <t>4500012362</t>
  </si>
  <si>
    <t>100458</t>
  </si>
  <si>
    <t>Plásticos Monterrey S.A.</t>
  </si>
  <si>
    <t>PLA-0038</t>
  </si>
  <si>
    <t>Tapa rosca 38 mm</t>
  </si>
  <si>
    <t>C02</t>
  </si>
  <si>
    <t>PZA</t>
  </si>
  <si>
    <t>M. Ríos</t>
  </si>
  <si>
    <t>4500012365</t>
  </si>
  <si>
    <t>PLA-1200</t>
  </si>
  <si>
    <t>Botella PET 1 L</t>
  </si>
  <si>
    <t>4500012374</t>
  </si>
  <si>
    <t>4500012378</t>
  </si>
  <si>
    <t>4500012381</t>
  </si>
  <si>
    <t>100512</t>
  </si>
  <si>
    <t>Empaques del Norte</t>
  </si>
  <si>
    <t>EMP-4030</t>
  </si>
  <si>
    <t>Caja corrugada 40x30</t>
  </si>
  <si>
    <t>4500012387</t>
  </si>
  <si>
    <t>EMP-0090</t>
  </si>
  <si>
    <t>Fleje plástico 9 mm</t>
  </si>
  <si>
    <t>ROL</t>
  </si>
  <si>
    <t>4500012399</t>
  </si>
  <si>
    <t>4500012411</t>
  </si>
  <si>
    <t>4500012417</t>
  </si>
  <si>
    <t>100607</t>
  </si>
  <si>
    <t>Tornillería Central</t>
  </si>
  <si>
    <t>TOR-0808</t>
  </si>
  <si>
    <t>Tornillo hex M8 x 30</t>
  </si>
  <si>
    <t>4500012433</t>
  </si>
  <si>
    <t>TOR-1010</t>
  </si>
  <si>
    <t>Tuerca hex M10</t>
  </si>
  <si>
    <t>4500012442</t>
  </si>
  <si>
    <t>4500012446</t>
  </si>
  <si>
    <t>4500012457</t>
  </si>
  <si>
    <t>100733</t>
  </si>
  <si>
    <t>Químicos del Golfo</t>
  </si>
  <si>
    <t>QUI-0500</t>
  </si>
  <si>
    <t>Desengrasante industrial</t>
  </si>
  <si>
    <t>C03</t>
  </si>
  <si>
    <t>L</t>
  </si>
  <si>
    <t>A. Gómez</t>
  </si>
  <si>
    <t>4500012461</t>
  </si>
  <si>
    <t>QUI-0720</t>
  </si>
  <si>
    <t>Sosa cáustica 50%</t>
  </si>
  <si>
    <t>4500012474</t>
  </si>
  <si>
    <t>4500012478</t>
  </si>
  <si>
    <t>4500012482</t>
  </si>
  <si>
    <t>100819</t>
  </si>
  <si>
    <t>Lubricantes Industriales MX</t>
  </si>
  <si>
    <t>LUB-0068</t>
  </si>
  <si>
    <t>Aceite hidráulico ISO 68</t>
  </si>
  <si>
    <t>4500012494</t>
  </si>
  <si>
    <t>LUB-0220</t>
  </si>
  <si>
    <t>Grasa EP2 cubeta 19 kg</t>
  </si>
  <si>
    <t>4500012505</t>
  </si>
  <si>
    <t>4500012513</t>
  </si>
  <si>
    <t>4500012521</t>
  </si>
  <si>
    <t>100925</t>
  </si>
  <si>
    <t>Papelería Corporativa Sol</t>
  </si>
  <si>
    <t>PAP-0001</t>
  </si>
  <si>
    <t>Papel bond carta (caja)</t>
  </si>
  <si>
    <t>CAJ</t>
  </si>
  <si>
    <t>4500012536</t>
  </si>
  <si>
    <t>PAP-0145</t>
  </si>
  <si>
    <t>Etiqueta térmica 4x6</t>
  </si>
  <si>
    <t>4500012551</t>
  </si>
  <si>
    <t>4500012563</t>
  </si>
  <si>
    <t>4500012573</t>
  </si>
  <si>
    <t>101044</t>
  </si>
  <si>
    <t>Refacciones Vega</t>
  </si>
  <si>
    <t>REF-2201</t>
  </si>
  <si>
    <t>Rodamiento 6205 2RS</t>
  </si>
  <si>
    <t>4500012583</t>
  </si>
  <si>
    <t>REF-3310</t>
  </si>
  <si>
    <t>Banda en V B-48</t>
  </si>
  <si>
    <t>4500012587</t>
  </si>
  <si>
    <t>4500012596</t>
  </si>
  <si>
    <t>Clave de proveedores</t>
  </si>
  <si>
    <t>Se queda en tu computadora. Nunca pegues esta hoja en una IA.</t>
  </si>
  <si>
    <t>Alias para la IA</t>
  </si>
  <si>
    <t>Proveedor A</t>
  </si>
  <si>
    <t>Proveedor B</t>
  </si>
  <si>
    <t>Proveedor C</t>
  </si>
  <si>
    <t>Proveedor D</t>
  </si>
  <si>
    <t>Proveedor E</t>
  </si>
  <si>
    <t>Proveedor F</t>
  </si>
  <si>
    <t>Proveedor G</t>
  </si>
  <si>
    <t>Proveedor H</t>
  </si>
  <si>
    <t>Tabla anonimizada: lista para pegar en la IA</t>
  </si>
  <si>
    <t>Solo 4 columnas. Selecciona desde el encabezado hasta la última fila, copia y pega en tu IA.</t>
  </si>
  <si>
    <t>¿Qué se quitó y por qué?</t>
  </si>
  <si>
    <t>Nombre del proveedor → alias (regla 2: anonimiza).</t>
  </si>
  <si>
    <t>Precios y valores → no se necesitan para medir atrasos.</t>
  </si>
  <si>
    <t>Material, texto, centro, grupo y comprador → no aportan (regla 3).</t>
  </si>
  <si>
    <t>Resultado: de 16 columnas a 4.</t>
  </si>
  <si>
    <t>Verificación: lo que la IA debería encontrar</t>
  </si>
  <si>
    <t>Atrasado = tiene cantidad por entregar y su fecha de entrega ya pasó respecto a la fecha de corte.</t>
  </si>
  <si>
    <t>Pedidos abiertos</t>
  </si>
  <si>
    <t>Pedidos atrasados</t>
  </si>
  <si>
    <t>% atrasados</t>
  </si>
  <si>
    <t>Máx. días de atraso</t>
  </si>
  <si>
    <t>Total</t>
  </si>
  <si>
    <t>Si la IA te da números distintos, revisa: ¿usó la misma fecha de corte? ¿contó pedidos con 0 por entregar?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</si>
</sst>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&quot; días&quot;;;&quot;-&quot;"/>
  </numFmts>
  <fonts count="16" x14ac:knownFonts="1">
    <font>
      <sz val="11"/>
      <color theme="1"/>
      <name val="Calibri"/>
      <family val="2"/>
      <scheme val="minor"/>
    </font>
    <font>
      <b/>
      <sz val="20"/>
      <color rgb="FF0B1F3A"/>
      <name val="Arial"/>
    </font>
    <font>
      <sz val="11"/>
      <color rgb="FF5A6B85"/>
      <name val="Arial"/>
    </font>
    <font>
      <b/>
      <sz val="10"/>
      <color rgb="FFB4232C"/>
      <name val="Arial"/>
    </font>
    <font>
      <b/>
      <sz val="10"/>
      <name val="Arial"/>
    </font>
    <font>
      <b/>
      <sz val="10"/>
      <color rgb="FF0000FF"/>
      <name val="Arial"/>
    </font>
    <font>
      <i/>
      <sz val="9"/>
      <color rgb="FF5A6B85"/>
      <name val="Arial"/>
    </font>
    <font>
      <b/>
      <sz val="10"/>
      <color rgb="FFFFFFFF"/>
      <name val="Arial"/>
    </font>
    <font>
      <b/>
      <sz val="10"/>
      <color rgb="FF1A2433"/>
      <name val="Arial"/>
    </font>
    <font>
      <sz val="10"/>
      <color rgb="FF1A2433"/>
      <name val="Arial"/>
    </font>
    <font>
      <b/>
      <sz val="12"/>
      <color rgb="FF0B1F3A"/>
      <name val="Arial"/>
    </font>
    <font>
      <sz val="10"/>
      <name val="Arial"/>
    </font>
    <font>
      <sz val="10"/>
      <color rgb="FF0000FF"/>
      <name val="Arial"/>
    </font>
    <font>
      <b/>
      <sz val="16"/>
      <color rgb="FF0B1F3A"/>
      <name val="Arial"/>
    </font>
    <font>
      <i/>
      <sz val="10"/>
      <color rgb="FF5A6B85"/>
      <name val="Arial"/>
    </font>
    <font>
      <b/>
      <sz val="11"/>
      <color rgb="FF0B1F3A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4D6"/>
      </patternFill>
    </fill>
    <fill>
      <patternFill patternType="solid">
        <fgColor rgb="FF0B1F3A"/>
      </patternFill>
    </fill>
    <fill>
      <patternFill patternType="solid">
        <fgColor rgb="FFF2F4F8"/>
      </patternFill>
    </fill>
    <fill>
      <patternFill patternType="solid">
        <fgColor rgb="FFDCE8F8"/>
      </patternFill>
    </fill>
  </fills>
  <borders count="3">
    <border>
      <left/>
      <right/>
      <top/>
      <bottom/>
      <diagonal/>
    </border>
    <border>
      <left style="thin">
        <color rgb="FFD5DCE6"/>
      </left>
      <right style="thin">
        <color rgb="FFD5DCE6"/>
      </right>
      <top style="thin">
        <color rgb="FFD5DCE6"/>
      </top>
      <bottom style="thin">
        <color rgb="FFD5DCE6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5" fillId="2" borderId="0" xfId="0" applyNumberFormat="1" applyFont="1" applyFill="1" applyAlignment="1">
      <alignment horizontal="left"/>
    </xf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1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3" fillId="0" borderId="0" xfId="0" applyFont="1"/>
    <xf numFmtId="0" fontId="14" fillId="0" borderId="0" xfId="0" applyFont="1"/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3" fontId="9" fillId="0" borderId="1" xfId="0" applyNumberFormat="1" applyFont="1" applyBorder="1"/>
    <xf numFmtId="4" fontId="9" fillId="0" borderId="1" xfId="0" applyNumberFormat="1" applyFont="1" applyBorder="1"/>
    <xf numFmtId="0" fontId="9" fillId="4" borderId="1" xfId="0" applyFont="1" applyFill="1" applyBorder="1" applyAlignment="1">
      <alignment horizontal="center" vertical="center"/>
    </xf>
    <xf numFmtId="14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/>
    <xf numFmtId="3" fontId="9" fillId="4" borderId="1" xfId="0" applyNumberFormat="1" applyFont="1" applyFill="1" applyBorder="1"/>
    <xf numFmtId="4" fontId="9" fillId="4" borderId="1" xfId="0" applyNumberFormat="1" applyFont="1" applyFill="1" applyBorder="1"/>
    <xf numFmtId="0" fontId="5" fillId="2" borderId="1" xfId="0" applyFont="1" applyFill="1" applyBorder="1" applyAlignment="1">
      <alignment horizontal="center" vertical="center"/>
    </xf>
    <xf numFmtId="0" fontId="15" fillId="0" borderId="0" xfId="0" applyFont="1"/>
    <xf numFmtId="3" fontId="9" fillId="0" borderId="1" xfId="0" applyNumberFormat="1" applyFont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" fontId="9" fillId="4" borderId="1" xfId="0" applyNumberFormat="1" applyFont="1" applyFill="1" applyBorder="1" applyAlignment="1">
      <alignment horizontal="center" vertical="center"/>
    </xf>
    <xf numFmtId="9" fontId="9" fillId="4" borderId="1" xfId="0" applyNumberFormat="1" applyFont="1" applyFill="1" applyBorder="1" applyAlignment="1">
      <alignment horizontal="center" vertical="center"/>
    </xf>
    <xf numFmtId="165" fontId="9" fillId="4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" fontId="8" fillId="5" borderId="1" xfId="0" applyNumberFormat="1" applyFont="1" applyFill="1" applyBorder="1" applyAlignment="1">
      <alignment horizontal="center" vertical="center"/>
    </xf>
    <xf numFmtId="9" fontId="8" fillId="5" borderId="1" xfId="0" applyNumberFormat="1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B23E"/>
  </sheetPr>
  <dimension ref="A2:C26"/>
  <sheetViews>
    <sheetView showGridLines="0" tabSelected="1" workbookViewId="0"/>
  </sheetViews>
  <sheetFormatPr baseColWidth="10" defaultColWidth="8.88671875" defaultRowHeight="14.4" x14ac:dyDescent="0.3"/>
  <cols>
    <col min="1" max="1" width="4" customWidth="1"/>
    <col min="2" max="2" width="34" customWidth="1"/>
    <col min="3" max="3" width="70" customWidth="1"/>
  </cols>
  <sheetData>
    <row r="2" spans="1:3" ht="24.6" x14ac:dyDescent="0.4">
      <c r="B2" s="1" t="s">
        <v>0</v>
      </c>
    </row>
    <row r="3" spans="1:3" x14ac:dyDescent="0.3">
      <c r="B3" s="2" t="s">
        <v>1</v>
      </c>
    </row>
    <row r="5" spans="1:3" x14ac:dyDescent="0.3">
      <c r="B5" s="42" t="s">
        <v>2</v>
      </c>
      <c r="C5" s="41"/>
    </row>
    <row r="7" spans="1:3" x14ac:dyDescent="0.3">
      <c r="B7" s="4" t="s">
        <v>3</v>
      </c>
      <c r="C7" s="5">
        <v>46310</v>
      </c>
    </row>
    <row r="8" spans="1:3" x14ac:dyDescent="0.3">
      <c r="C8" s="6" t="s">
        <v>4</v>
      </c>
    </row>
    <row r="10" spans="1:3" ht="31.95" customHeight="1" x14ac:dyDescent="0.3">
      <c r="A10" s="7"/>
      <c r="B10" s="8" t="s">
        <v>5</v>
      </c>
      <c r="C10" s="8" t="s">
        <v>6</v>
      </c>
    </row>
    <row r="11" spans="1:3" ht="30" customHeight="1" x14ac:dyDescent="0.3">
      <c r="B11" s="9" t="s">
        <v>7</v>
      </c>
      <c r="C11" s="10" t="s">
        <v>8</v>
      </c>
    </row>
    <row r="12" spans="1:3" ht="30" customHeight="1" x14ac:dyDescent="0.3">
      <c r="B12" s="9" t="s">
        <v>9</v>
      </c>
      <c r="C12" s="10" t="s">
        <v>10</v>
      </c>
    </row>
    <row r="13" spans="1:3" ht="30" customHeight="1" x14ac:dyDescent="0.3">
      <c r="B13" s="9" t="s">
        <v>11</v>
      </c>
      <c r="C13" s="10" t="s">
        <v>12</v>
      </c>
    </row>
    <row r="14" spans="1:3" ht="30" customHeight="1" x14ac:dyDescent="0.3">
      <c r="B14" s="9" t="s">
        <v>13</v>
      </c>
      <c r="C14" s="10" t="s">
        <v>14</v>
      </c>
    </row>
    <row r="17" spans="2:3" ht="15.6" x14ac:dyDescent="0.3">
      <c r="B17" s="11" t="s">
        <v>15</v>
      </c>
    </row>
    <row r="18" spans="2:3" x14ac:dyDescent="0.3">
      <c r="B18" s="40" t="s">
        <v>16</v>
      </c>
      <c r="C18" s="41"/>
    </row>
    <row r="19" spans="2:3" x14ac:dyDescent="0.3">
      <c r="B19" s="40" t="s">
        <v>17</v>
      </c>
      <c r="C19" s="41"/>
    </row>
    <row r="20" spans="2:3" x14ac:dyDescent="0.3">
      <c r="B20" s="40" t="s">
        <v>18</v>
      </c>
      <c r="C20" s="41"/>
    </row>
    <row r="21" spans="2:3" x14ac:dyDescent="0.3">
      <c r="B21" s="40" t="s">
        <v>19</v>
      </c>
      <c r="C21" s="41"/>
    </row>
    <row r="22" spans="2:3" x14ac:dyDescent="0.3">
      <c r="B22" s="40" t="s">
        <v>20</v>
      </c>
      <c r="C22" s="41"/>
    </row>
    <row r="24" spans="2:3" ht="15.6" x14ac:dyDescent="0.3">
      <c r="B24" s="11" t="s">
        <v>21</v>
      </c>
    </row>
    <row r="25" spans="2:3" x14ac:dyDescent="0.3">
      <c r="B25" s="13" t="s">
        <v>22</v>
      </c>
      <c r="C25" s="12" t="s">
        <v>23</v>
      </c>
    </row>
    <row r="26" spans="2:3" x14ac:dyDescent="0.3">
      <c r="B26" s="12" t="s">
        <v>24</v>
      </c>
      <c r="C26" s="12" t="s">
        <v>25</v>
      </c>
    </row>
  </sheetData>
  <mergeCells count="6">
    <mergeCell ref="B21:C21"/>
    <mergeCell ref="B19:C19"/>
    <mergeCell ref="B5:C5"/>
    <mergeCell ref="B20:C20"/>
    <mergeCell ref="B22:C22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A99B0"/>
  </sheetPr>
  <dimension ref="A1:P36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13" customWidth="1"/>
    <col min="2" max="2" width="6" customWidth="1"/>
    <col min="3" max="3" width="12" customWidth="1"/>
    <col min="4" max="4" width="11" customWidth="1"/>
    <col min="5" max="5" width="32" customWidth="1"/>
    <col min="6" max="6" width="11" customWidth="1"/>
    <col min="7" max="7" width="26" customWidth="1"/>
    <col min="8" max="8" width="8" customWidth="1"/>
    <col min="9" max="9" width="10" customWidth="1"/>
    <col min="10" max="11" width="12" customWidth="1"/>
    <col min="12" max="12" width="6" customWidth="1"/>
    <col min="13" max="13" width="14" customWidth="1"/>
    <col min="14" max="14" width="16" customWidth="1"/>
    <col min="15" max="15" width="13" customWidth="1"/>
    <col min="16" max="16" width="12" customWidth="1"/>
  </cols>
  <sheetData>
    <row r="1" spans="1:16" ht="21" x14ac:dyDescent="0.4">
      <c r="A1" s="14" t="s">
        <v>26</v>
      </c>
    </row>
    <row r="2" spans="1:16" x14ac:dyDescent="0.3">
      <c r="A2" s="15" t="s">
        <v>27</v>
      </c>
    </row>
    <row r="4" spans="1:16" ht="31.95" customHeight="1" x14ac:dyDescent="0.3">
      <c r="A4" s="8" t="s">
        <v>28</v>
      </c>
      <c r="B4" s="8" t="s">
        <v>29</v>
      </c>
      <c r="C4" s="8" t="s">
        <v>30</v>
      </c>
      <c r="D4" s="8" t="s">
        <v>31</v>
      </c>
      <c r="E4" s="8" t="s">
        <v>32</v>
      </c>
      <c r="F4" s="8" t="s">
        <v>33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38</v>
      </c>
      <c r="L4" s="8" t="s">
        <v>39</v>
      </c>
      <c r="M4" s="8" t="s">
        <v>40</v>
      </c>
      <c r="N4" s="8" t="s">
        <v>41</v>
      </c>
      <c r="O4" s="8" t="s">
        <v>42</v>
      </c>
      <c r="P4" s="8" t="s">
        <v>43</v>
      </c>
    </row>
    <row r="5" spans="1:16" x14ac:dyDescent="0.3">
      <c r="A5" s="16" t="s">
        <v>44</v>
      </c>
      <c r="B5" s="16">
        <v>10</v>
      </c>
      <c r="C5" s="17">
        <v>46257</v>
      </c>
      <c r="D5" s="16" t="s">
        <v>45</v>
      </c>
      <c r="E5" s="18" t="s">
        <v>46</v>
      </c>
      <c r="F5" s="18" t="s">
        <v>47</v>
      </c>
      <c r="G5" s="18" t="s">
        <v>48</v>
      </c>
      <c r="H5" s="16" t="s">
        <v>49</v>
      </c>
      <c r="I5" s="16" t="s">
        <v>50</v>
      </c>
      <c r="J5" s="19">
        <v>500</v>
      </c>
      <c r="K5" s="19">
        <v>500</v>
      </c>
      <c r="L5" s="16" t="s">
        <v>51</v>
      </c>
      <c r="M5" s="20">
        <v>38.5</v>
      </c>
      <c r="N5" s="20">
        <f t="shared" ref="N5:N36" si="0">K5*M5</f>
        <v>19250</v>
      </c>
      <c r="O5" s="17">
        <v>46289</v>
      </c>
      <c r="P5" s="18" t="s">
        <v>52</v>
      </c>
    </row>
    <row r="6" spans="1:16" x14ac:dyDescent="0.3">
      <c r="A6" s="21" t="s">
        <v>53</v>
      </c>
      <c r="B6" s="21">
        <v>10</v>
      </c>
      <c r="C6" s="22">
        <v>46279</v>
      </c>
      <c r="D6" s="21" t="s">
        <v>45</v>
      </c>
      <c r="E6" s="23" t="s">
        <v>46</v>
      </c>
      <c r="F6" s="23" t="s">
        <v>54</v>
      </c>
      <c r="G6" s="23" t="s">
        <v>55</v>
      </c>
      <c r="H6" s="21" t="s">
        <v>49</v>
      </c>
      <c r="I6" s="21" t="s">
        <v>50</v>
      </c>
      <c r="J6" s="24">
        <v>500</v>
      </c>
      <c r="K6" s="24">
        <v>250</v>
      </c>
      <c r="L6" s="21" t="s">
        <v>51</v>
      </c>
      <c r="M6" s="25">
        <v>41.2</v>
      </c>
      <c r="N6" s="25">
        <f t="shared" si="0"/>
        <v>10300</v>
      </c>
      <c r="O6" s="22">
        <v>46301</v>
      </c>
      <c r="P6" s="23" t="s">
        <v>52</v>
      </c>
    </row>
    <row r="7" spans="1:16" x14ac:dyDescent="0.3">
      <c r="A7" s="16" t="s">
        <v>56</v>
      </c>
      <c r="B7" s="16">
        <v>10</v>
      </c>
      <c r="C7" s="17">
        <v>46290</v>
      </c>
      <c r="D7" s="16" t="s">
        <v>45</v>
      </c>
      <c r="E7" s="18" t="s">
        <v>46</v>
      </c>
      <c r="F7" s="18" t="s">
        <v>47</v>
      </c>
      <c r="G7" s="18" t="s">
        <v>48</v>
      </c>
      <c r="H7" s="16" t="s">
        <v>49</v>
      </c>
      <c r="I7" s="16" t="s">
        <v>50</v>
      </c>
      <c r="J7" s="19">
        <v>1500</v>
      </c>
      <c r="K7" s="19">
        <v>1500</v>
      </c>
      <c r="L7" s="16" t="s">
        <v>51</v>
      </c>
      <c r="M7" s="20">
        <v>38.5</v>
      </c>
      <c r="N7" s="20">
        <f t="shared" si="0"/>
        <v>57750</v>
      </c>
      <c r="O7" s="17">
        <v>46313</v>
      </c>
      <c r="P7" s="18" t="s">
        <v>52</v>
      </c>
    </row>
    <row r="8" spans="1:16" x14ac:dyDescent="0.3">
      <c r="A8" s="21" t="s">
        <v>57</v>
      </c>
      <c r="B8" s="21">
        <v>10</v>
      </c>
      <c r="C8" s="22">
        <v>46301</v>
      </c>
      <c r="D8" s="21" t="s">
        <v>45</v>
      </c>
      <c r="E8" s="23" t="s">
        <v>46</v>
      </c>
      <c r="F8" s="23" t="s">
        <v>54</v>
      </c>
      <c r="G8" s="23" t="s">
        <v>55</v>
      </c>
      <c r="H8" s="21" t="s">
        <v>49</v>
      </c>
      <c r="I8" s="21" t="s">
        <v>50</v>
      </c>
      <c r="J8" s="24">
        <v>1500</v>
      </c>
      <c r="K8" s="24">
        <v>1500</v>
      </c>
      <c r="L8" s="21" t="s">
        <v>51</v>
      </c>
      <c r="M8" s="25">
        <v>41.2</v>
      </c>
      <c r="N8" s="25">
        <f t="shared" si="0"/>
        <v>61800.000000000007</v>
      </c>
      <c r="O8" s="22">
        <v>46322</v>
      </c>
      <c r="P8" s="23" t="s">
        <v>52</v>
      </c>
    </row>
    <row r="9" spans="1:16" x14ac:dyDescent="0.3">
      <c r="A9" s="16" t="s">
        <v>58</v>
      </c>
      <c r="B9" s="16">
        <v>10</v>
      </c>
      <c r="C9" s="17">
        <v>46282</v>
      </c>
      <c r="D9" s="16" t="s">
        <v>59</v>
      </c>
      <c r="E9" s="18" t="s">
        <v>60</v>
      </c>
      <c r="F9" s="18" t="s">
        <v>61</v>
      </c>
      <c r="G9" s="18" t="s">
        <v>62</v>
      </c>
      <c r="H9" s="16" t="s">
        <v>49</v>
      </c>
      <c r="I9" s="16" t="s">
        <v>63</v>
      </c>
      <c r="J9" s="19">
        <v>6000</v>
      </c>
      <c r="K9" s="19">
        <v>0</v>
      </c>
      <c r="L9" s="16" t="s">
        <v>64</v>
      </c>
      <c r="M9" s="20">
        <v>0.62</v>
      </c>
      <c r="N9" s="20">
        <f t="shared" si="0"/>
        <v>0</v>
      </c>
      <c r="O9" s="17">
        <v>46308</v>
      </c>
      <c r="P9" s="18" t="s">
        <v>65</v>
      </c>
    </row>
    <row r="10" spans="1:16" x14ac:dyDescent="0.3">
      <c r="A10" s="21" t="s">
        <v>66</v>
      </c>
      <c r="B10" s="21">
        <v>10</v>
      </c>
      <c r="C10" s="22">
        <v>46283</v>
      </c>
      <c r="D10" s="21" t="s">
        <v>59</v>
      </c>
      <c r="E10" s="23" t="s">
        <v>60</v>
      </c>
      <c r="F10" s="23" t="s">
        <v>67</v>
      </c>
      <c r="G10" s="23" t="s">
        <v>68</v>
      </c>
      <c r="H10" s="21" t="s">
        <v>49</v>
      </c>
      <c r="I10" s="21" t="s">
        <v>63</v>
      </c>
      <c r="J10" s="24">
        <v>2000</v>
      </c>
      <c r="K10" s="24">
        <v>2000</v>
      </c>
      <c r="L10" s="21" t="s">
        <v>64</v>
      </c>
      <c r="M10" s="25">
        <v>2.15</v>
      </c>
      <c r="N10" s="25">
        <f t="shared" si="0"/>
        <v>4300</v>
      </c>
      <c r="O10" s="22">
        <v>46316</v>
      </c>
      <c r="P10" s="23" t="s">
        <v>65</v>
      </c>
    </row>
    <row r="11" spans="1:16" x14ac:dyDescent="0.3">
      <c r="A11" s="16" t="s">
        <v>69</v>
      </c>
      <c r="B11" s="16">
        <v>10</v>
      </c>
      <c r="C11" s="17">
        <v>46298</v>
      </c>
      <c r="D11" s="16" t="s">
        <v>59</v>
      </c>
      <c r="E11" s="18" t="s">
        <v>60</v>
      </c>
      <c r="F11" s="18" t="s">
        <v>61</v>
      </c>
      <c r="G11" s="18" t="s">
        <v>62</v>
      </c>
      <c r="H11" s="16" t="s">
        <v>49</v>
      </c>
      <c r="I11" s="16" t="s">
        <v>63</v>
      </c>
      <c r="J11" s="19">
        <v>2000</v>
      </c>
      <c r="K11" s="19">
        <v>2000</v>
      </c>
      <c r="L11" s="16" t="s">
        <v>64</v>
      </c>
      <c r="M11" s="20">
        <v>0.62</v>
      </c>
      <c r="N11" s="20">
        <f t="shared" si="0"/>
        <v>1240</v>
      </c>
      <c r="O11" s="17">
        <v>46325</v>
      </c>
      <c r="P11" s="18" t="s">
        <v>65</v>
      </c>
    </row>
    <row r="12" spans="1:16" x14ac:dyDescent="0.3">
      <c r="A12" s="21" t="s">
        <v>70</v>
      </c>
      <c r="B12" s="21">
        <v>10</v>
      </c>
      <c r="C12" s="22">
        <v>46299</v>
      </c>
      <c r="D12" s="21" t="s">
        <v>59</v>
      </c>
      <c r="E12" s="23" t="s">
        <v>60</v>
      </c>
      <c r="F12" s="23" t="s">
        <v>67</v>
      </c>
      <c r="G12" s="23" t="s">
        <v>68</v>
      </c>
      <c r="H12" s="21" t="s">
        <v>49</v>
      </c>
      <c r="I12" s="21" t="s">
        <v>63</v>
      </c>
      <c r="J12" s="24">
        <v>6000</v>
      </c>
      <c r="K12" s="24">
        <v>6000</v>
      </c>
      <c r="L12" s="21" t="s">
        <v>64</v>
      </c>
      <c r="M12" s="25">
        <v>2.15</v>
      </c>
      <c r="N12" s="25">
        <f t="shared" si="0"/>
        <v>12900</v>
      </c>
      <c r="O12" s="22">
        <v>46332</v>
      </c>
      <c r="P12" s="23" t="s">
        <v>65</v>
      </c>
    </row>
    <row r="13" spans="1:16" x14ac:dyDescent="0.3">
      <c r="A13" s="16" t="s">
        <v>71</v>
      </c>
      <c r="B13" s="16">
        <v>10</v>
      </c>
      <c r="C13" s="17">
        <v>46273</v>
      </c>
      <c r="D13" s="16" t="s">
        <v>72</v>
      </c>
      <c r="E13" s="18" t="s">
        <v>73</v>
      </c>
      <c r="F13" s="18" t="s">
        <v>74</v>
      </c>
      <c r="G13" s="18" t="s">
        <v>75</v>
      </c>
      <c r="H13" s="16" t="s">
        <v>49</v>
      </c>
      <c r="I13" s="16" t="s">
        <v>63</v>
      </c>
      <c r="J13" s="19">
        <v>6000</v>
      </c>
      <c r="K13" s="19">
        <v>2400</v>
      </c>
      <c r="L13" s="16" t="s">
        <v>64</v>
      </c>
      <c r="M13" s="20">
        <v>18.899999999999999</v>
      </c>
      <c r="N13" s="20">
        <f t="shared" si="0"/>
        <v>45360</v>
      </c>
      <c r="O13" s="17">
        <v>46296</v>
      </c>
      <c r="P13" s="18" t="s">
        <v>65</v>
      </c>
    </row>
    <row r="14" spans="1:16" x14ac:dyDescent="0.3">
      <c r="A14" s="21" t="s">
        <v>76</v>
      </c>
      <c r="B14" s="21">
        <v>10</v>
      </c>
      <c r="C14" s="22">
        <v>46266</v>
      </c>
      <c r="D14" s="21" t="s">
        <v>72</v>
      </c>
      <c r="E14" s="23" t="s">
        <v>73</v>
      </c>
      <c r="F14" s="23" t="s">
        <v>77</v>
      </c>
      <c r="G14" s="23" t="s">
        <v>78</v>
      </c>
      <c r="H14" s="21" t="s">
        <v>49</v>
      </c>
      <c r="I14" s="21" t="s">
        <v>63</v>
      </c>
      <c r="J14" s="24">
        <v>120</v>
      </c>
      <c r="K14" s="24">
        <v>120</v>
      </c>
      <c r="L14" s="21" t="s">
        <v>79</v>
      </c>
      <c r="M14" s="25">
        <v>245</v>
      </c>
      <c r="N14" s="25">
        <f t="shared" si="0"/>
        <v>29400</v>
      </c>
      <c r="O14" s="22">
        <v>46306</v>
      </c>
      <c r="P14" s="23" t="s">
        <v>65</v>
      </c>
    </row>
    <row r="15" spans="1:16" x14ac:dyDescent="0.3">
      <c r="A15" s="16" t="s">
        <v>80</v>
      </c>
      <c r="B15" s="16">
        <v>10</v>
      </c>
      <c r="C15" s="17">
        <v>46280</v>
      </c>
      <c r="D15" s="16" t="s">
        <v>72</v>
      </c>
      <c r="E15" s="18" t="s">
        <v>73</v>
      </c>
      <c r="F15" s="18" t="s">
        <v>74</v>
      </c>
      <c r="G15" s="18" t="s">
        <v>75</v>
      </c>
      <c r="H15" s="16" t="s">
        <v>49</v>
      </c>
      <c r="I15" s="16" t="s">
        <v>63</v>
      </c>
      <c r="J15" s="19">
        <v>2000</v>
      </c>
      <c r="K15" s="19">
        <v>2000</v>
      </c>
      <c r="L15" s="16" t="s">
        <v>64</v>
      </c>
      <c r="M15" s="20">
        <v>18.899999999999999</v>
      </c>
      <c r="N15" s="20">
        <f t="shared" si="0"/>
        <v>37800</v>
      </c>
      <c r="O15" s="17">
        <v>46318</v>
      </c>
      <c r="P15" s="18" t="s">
        <v>65</v>
      </c>
    </row>
    <row r="16" spans="1:16" x14ac:dyDescent="0.3">
      <c r="A16" s="21" t="s">
        <v>81</v>
      </c>
      <c r="B16" s="21">
        <v>10</v>
      </c>
      <c r="C16" s="22">
        <v>46308</v>
      </c>
      <c r="D16" s="21" t="s">
        <v>72</v>
      </c>
      <c r="E16" s="23" t="s">
        <v>73</v>
      </c>
      <c r="F16" s="23" t="s">
        <v>77</v>
      </c>
      <c r="G16" s="23" t="s">
        <v>78</v>
      </c>
      <c r="H16" s="21" t="s">
        <v>49</v>
      </c>
      <c r="I16" s="21" t="s">
        <v>63</v>
      </c>
      <c r="J16" s="24">
        <v>80</v>
      </c>
      <c r="K16" s="24">
        <v>80</v>
      </c>
      <c r="L16" s="21" t="s">
        <v>79</v>
      </c>
      <c r="M16" s="25">
        <v>245</v>
      </c>
      <c r="N16" s="25">
        <f t="shared" si="0"/>
        <v>19600</v>
      </c>
      <c r="O16" s="22">
        <v>46329</v>
      </c>
      <c r="P16" s="23" t="s">
        <v>65</v>
      </c>
    </row>
    <row r="17" spans="1:16" x14ac:dyDescent="0.3">
      <c r="A17" s="16" t="s">
        <v>82</v>
      </c>
      <c r="B17" s="16">
        <v>10</v>
      </c>
      <c r="C17" s="17">
        <v>46243</v>
      </c>
      <c r="D17" s="16" t="s">
        <v>83</v>
      </c>
      <c r="E17" s="18" t="s">
        <v>84</v>
      </c>
      <c r="F17" s="18" t="s">
        <v>85</v>
      </c>
      <c r="G17" s="18" t="s">
        <v>86</v>
      </c>
      <c r="H17" s="16" t="s">
        <v>49</v>
      </c>
      <c r="I17" s="16" t="s">
        <v>50</v>
      </c>
      <c r="J17" s="19">
        <v>2000</v>
      </c>
      <c r="K17" s="19">
        <v>400</v>
      </c>
      <c r="L17" s="16" t="s">
        <v>64</v>
      </c>
      <c r="M17" s="20">
        <v>0.85</v>
      </c>
      <c r="N17" s="20">
        <f t="shared" si="0"/>
        <v>340</v>
      </c>
      <c r="O17" s="17">
        <v>46280</v>
      </c>
      <c r="P17" s="18" t="s">
        <v>52</v>
      </c>
    </row>
    <row r="18" spans="1:16" x14ac:dyDescent="0.3">
      <c r="A18" s="21" t="s">
        <v>87</v>
      </c>
      <c r="B18" s="21">
        <v>10</v>
      </c>
      <c r="C18" s="22">
        <v>46264</v>
      </c>
      <c r="D18" s="21" t="s">
        <v>83</v>
      </c>
      <c r="E18" s="23" t="s">
        <v>84</v>
      </c>
      <c r="F18" s="23" t="s">
        <v>88</v>
      </c>
      <c r="G18" s="23" t="s">
        <v>89</v>
      </c>
      <c r="H18" s="21" t="s">
        <v>49</v>
      </c>
      <c r="I18" s="21" t="s">
        <v>50</v>
      </c>
      <c r="J18" s="24">
        <v>2000</v>
      </c>
      <c r="K18" s="24">
        <v>2000</v>
      </c>
      <c r="L18" s="21" t="s">
        <v>64</v>
      </c>
      <c r="M18" s="25">
        <v>0.48</v>
      </c>
      <c r="N18" s="25">
        <f t="shared" si="0"/>
        <v>960</v>
      </c>
      <c r="O18" s="22">
        <v>46293</v>
      </c>
      <c r="P18" s="23" t="s">
        <v>52</v>
      </c>
    </row>
    <row r="19" spans="1:16" x14ac:dyDescent="0.3">
      <c r="A19" s="16" t="s">
        <v>90</v>
      </c>
      <c r="B19" s="16">
        <v>10</v>
      </c>
      <c r="C19" s="17">
        <v>46267</v>
      </c>
      <c r="D19" s="16" t="s">
        <v>83</v>
      </c>
      <c r="E19" s="18" t="s">
        <v>84</v>
      </c>
      <c r="F19" s="18" t="s">
        <v>85</v>
      </c>
      <c r="G19" s="18" t="s">
        <v>86</v>
      </c>
      <c r="H19" s="16" t="s">
        <v>49</v>
      </c>
      <c r="I19" s="16" t="s">
        <v>50</v>
      </c>
      <c r="J19" s="19">
        <v>2000</v>
      </c>
      <c r="K19" s="19">
        <v>2000</v>
      </c>
      <c r="L19" s="16" t="s">
        <v>64</v>
      </c>
      <c r="M19" s="20">
        <v>0.85</v>
      </c>
      <c r="N19" s="20">
        <f t="shared" si="0"/>
        <v>1700</v>
      </c>
      <c r="O19" s="17">
        <v>46304</v>
      </c>
      <c r="P19" s="18" t="s">
        <v>52</v>
      </c>
    </row>
    <row r="20" spans="1:16" x14ac:dyDescent="0.3">
      <c r="A20" s="21" t="s">
        <v>91</v>
      </c>
      <c r="B20" s="21">
        <v>10</v>
      </c>
      <c r="C20" s="22">
        <v>46291</v>
      </c>
      <c r="D20" s="21" t="s">
        <v>83</v>
      </c>
      <c r="E20" s="23" t="s">
        <v>84</v>
      </c>
      <c r="F20" s="23" t="s">
        <v>88</v>
      </c>
      <c r="G20" s="23" t="s">
        <v>89</v>
      </c>
      <c r="H20" s="21" t="s">
        <v>49</v>
      </c>
      <c r="I20" s="21" t="s">
        <v>50</v>
      </c>
      <c r="J20" s="24">
        <v>6000</v>
      </c>
      <c r="K20" s="24">
        <v>6000</v>
      </c>
      <c r="L20" s="21" t="s">
        <v>64</v>
      </c>
      <c r="M20" s="25">
        <v>0.48</v>
      </c>
      <c r="N20" s="25">
        <f t="shared" si="0"/>
        <v>2880</v>
      </c>
      <c r="O20" s="22">
        <v>46320</v>
      </c>
      <c r="P20" s="23" t="s">
        <v>52</v>
      </c>
    </row>
    <row r="21" spans="1:16" x14ac:dyDescent="0.3">
      <c r="A21" s="16" t="s">
        <v>92</v>
      </c>
      <c r="B21" s="16">
        <v>10</v>
      </c>
      <c r="C21" s="17">
        <v>46274</v>
      </c>
      <c r="D21" s="16" t="s">
        <v>93</v>
      </c>
      <c r="E21" s="18" t="s">
        <v>94</v>
      </c>
      <c r="F21" s="18" t="s">
        <v>95</v>
      </c>
      <c r="G21" s="18" t="s">
        <v>96</v>
      </c>
      <c r="H21" s="16" t="s">
        <v>49</v>
      </c>
      <c r="I21" s="16" t="s">
        <v>97</v>
      </c>
      <c r="J21" s="19">
        <v>1200</v>
      </c>
      <c r="K21" s="19">
        <v>0</v>
      </c>
      <c r="L21" s="16" t="s">
        <v>98</v>
      </c>
      <c r="M21" s="20">
        <v>46</v>
      </c>
      <c r="N21" s="20">
        <f t="shared" si="0"/>
        <v>0</v>
      </c>
      <c r="O21" s="17">
        <v>46299</v>
      </c>
      <c r="P21" s="18" t="s">
        <v>99</v>
      </c>
    </row>
    <row r="22" spans="1:16" x14ac:dyDescent="0.3">
      <c r="A22" s="21" t="s">
        <v>100</v>
      </c>
      <c r="B22" s="21">
        <v>10</v>
      </c>
      <c r="C22" s="22">
        <v>46277</v>
      </c>
      <c r="D22" s="21" t="s">
        <v>93</v>
      </c>
      <c r="E22" s="23" t="s">
        <v>94</v>
      </c>
      <c r="F22" s="23" t="s">
        <v>101</v>
      </c>
      <c r="G22" s="23" t="s">
        <v>102</v>
      </c>
      <c r="H22" s="21" t="s">
        <v>49</v>
      </c>
      <c r="I22" s="21" t="s">
        <v>97</v>
      </c>
      <c r="J22" s="24">
        <v>1500</v>
      </c>
      <c r="K22" s="24">
        <v>1500</v>
      </c>
      <c r="L22" s="21" t="s">
        <v>51</v>
      </c>
      <c r="M22" s="25">
        <v>12.8</v>
      </c>
      <c r="N22" s="25">
        <f t="shared" si="0"/>
        <v>19200</v>
      </c>
      <c r="O22" s="22">
        <v>46315</v>
      </c>
      <c r="P22" s="23" t="s">
        <v>99</v>
      </c>
    </row>
    <row r="23" spans="1:16" x14ac:dyDescent="0.3">
      <c r="A23" s="16" t="s">
        <v>103</v>
      </c>
      <c r="B23" s="16">
        <v>10</v>
      </c>
      <c r="C23" s="17">
        <v>46295</v>
      </c>
      <c r="D23" s="16" t="s">
        <v>93</v>
      </c>
      <c r="E23" s="18" t="s">
        <v>94</v>
      </c>
      <c r="F23" s="18" t="s">
        <v>95</v>
      </c>
      <c r="G23" s="18" t="s">
        <v>96</v>
      </c>
      <c r="H23" s="16" t="s">
        <v>49</v>
      </c>
      <c r="I23" s="16" t="s">
        <v>97</v>
      </c>
      <c r="J23" s="19">
        <v>400</v>
      </c>
      <c r="K23" s="19">
        <v>400</v>
      </c>
      <c r="L23" s="16" t="s">
        <v>98</v>
      </c>
      <c r="M23" s="20">
        <v>46</v>
      </c>
      <c r="N23" s="20">
        <f t="shared" si="0"/>
        <v>18400</v>
      </c>
      <c r="O23" s="17">
        <v>46326</v>
      </c>
      <c r="P23" s="18" t="s">
        <v>99</v>
      </c>
    </row>
    <row r="24" spans="1:16" x14ac:dyDescent="0.3">
      <c r="A24" s="21" t="s">
        <v>104</v>
      </c>
      <c r="B24" s="21">
        <v>10</v>
      </c>
      <c r="C24" s="22">
        <v>46293</v>
      </c>
      <c r="D24" s="21" t="s">
        <v>93</v>
      </c>
      <c r="E24" s="23" t="s">
        <v>94</v>
      </c>
      <c r="F24" s="23" t="s">
        <v>101</v>
      </c>
      <c r="G24" s="23" t="s">
        <v>102</v>
      </c>
      <c r="H24" s="21" t="s">
        <v>49</v>
      </c>
      <c r="I24" s="21" t="s">
        <v>97</v>
      </c>
      <c r="J24" s="24">
        <v>1500</v>
      </c>
      <c r="K24" s="24">
        <v>1500</v>
      </c>
      <c r="L24" s="21" t="s">
        <v>51</v>
      </c>
      <c r="M24" s="25">
        <v>12.8</v>
      </c>
      <c r="N24" s="25">
        <f t="shared" si="0"/>
        <v>19200</v>
      </c>
      <c r="O24" s="22">
        <v>46335</v>
      </c>
      <c r="P24" s="23" t="s">
        <v>99</v>
      </c>
    </row>
    <row r="25" spans="1:16" x14ac:dyDescent="0.3">
      <c r="A25" s="16" t="s">
        <v>105</v>
      </c>
      <c r="B25" s="16">
        <v>10</v>
      </c>
      <c r="C25" s="17">
        <v>46281</v>
      </c>
      <c r="D25" s="16" t="s">
        <v>106</v>
      </c>
      <c r="E25" s="18" t="s">
        <v>107</v>
      </c>
      <c r="F25" s="18" t="s">
        <v>108</v>
      </c>
      <c r="G25" s="18" t="s">
        <v>109</v>
      </c>
      <c r="H25" s="16" t="s">
        <v>49</v>
      </c>
      <c r="I25" s="16" t="s">
        <v>97</v>
      </c>
      <c r="J25" s="19">
        <v>1200</v>
      </c>
      <c r="K25" s="19">
        <v>1200</v>
      </c>
      <c r="L25" s="16" t="s">
        <v>98</v>
      </c>
      <c r="M25" s="20">
        <v>58.4</v>
      </c>
      <c r="N25" s="20">
        <f t="shared" si="0"/>
        <v>70080</v>
      </c>
      <c r="O25" s="17">
        <v>46302</v>
      </c>
      <c r="P25" s="18" t="s">
        <v>99</v>
      </c>
    </row>
    <row r="26" spans="1:16" x14ac:dyDescent="0.3">
      <c r="A26" s="21" t="s">
        <v>110</v>
      </c>
      <c r="B26" s="21">
        <v>10</v>
      </c>
      <c r="C26" s="22">
        <v>46273</v>
      </c>
      <c r="D26" s="21" t="s">
        <v>106</v>
      </c>
      <c r="E26" s="23" t="s">
        <v>107</v>
      </c>
      <c r="F26" s="23" t="s">
        <v>111</v>
      </c>
      <c r="G26" s="23" t="s">
        <v>112</v>
      </c>
      <c r="H26" s="21" t="s">
        <v>49</v>
      </c>
      <c r="I26" s="21" t="s">
        <v>97</v>
      </c>
      <c r="J26" s="24">
        <v>6</v>
      </c>
      <c r="K26" s="24">
        <v>6</v>
      </c>
      <c r="L26" s="21" t="s">
        <v>64</v>
      </c>
      <c r="M26" s="25">
        <v>1890</v>
      </c>
      <c r="N26" s="25">
        <f t="shared" si="0"/>
        <v>11340</v>
      </c>
      <c r="O26" s="22">
        <v>46314</v>
      </c>
      <c r="P26" s="23" t="s">
        <v>99</v>
      </c>
    </row>
    <row r="27" spans="1:16" x14ac:dyDescent="0.3">
      <c r="A27" s="16" t="s">
        <v>113</v>
      </c>
      <c r="B27" s="16">
        <v>10</v>
      </c>
      <c r="C27" s="17">
        <v>46279</v>
      </c>
      <c r="D27" s="16" t="s">
        <v>106</v>
      </c>
      <c r="E27" s="18" t="s">
        <v>107</v>
      </c>
      <c r="F27" s="18" t="s">
        <v>108</v>
      </c>
      <c r="G27" s="18" t="s">
        <v>109</v>
      </c>
      <c r="H27" s="16" t="s">
        <v>49</v>
      </c>
      <c r="I27" s="16" t="s">
        <v>97</v>
      </c>
      <c r="J27" s="19">
        <v>800</v>
      </c>
      <c r="K27" s="19">
        <v>800</v>
      </c>
      <c r="L27" s="16" t="s">
        <v>98</v>
      </c>
      <c r="M27" s="20">
        <v>58.4</v>
      </c>
      <c r="N27" s="20">
        <f t="shared" si="0"/>
        <v>46720</v>
      </c>
      <c r="O27" s="17">
        <v>46323</v>
      </c>
      <c r="P27" s="18" t="s">
        <v>99</v>
      </c>
    </row>
    <row r="28" spans="1:16" x14ac:dyDescent="0.3">
      <c r="A28" s="21" t="s">
        <v>114</v>
      </c>
      <c r="B28" s="21">
        <v>10</v>
      </c>
      <c r="C28" s="22">
        <v>46304</v>
      </c>
      <c r="D28" s="21" t="s">
        <v>106</v>
      </c>
      <c r="E28" s="23" t="s">
        <v>107</v>
      </c>
      <c r="F28" s="23" t="s">
        <v>111</v>
      </c>
      <c r="G28" s="23" t="s">
        <v>112</v>
      </c>
      <c r="H28" s="21" t="s">
        <v>49</v>
      </c>
      <c r="I28" s="21" t="s">
        <v>97</v>
      </c>
      <c r="J28" s="24">
        <v>8</v>
      </c>
      <c r="K28" s="24">
        <v>8</v>
      </c>
      <c r="L28" s="21" t="s">
        <v>64</v>
      </c>
      <c r="M28" s="25">
        <v>1890</v>
      </c>
      <c r="N28" s="25">
        <f t="shared" si="0"/>
        <v>15120</v>
      </c>
      <c r="O28" s="22">
        <v>46338</v>
      </c>
      <c r="P28" s="23" t="s">
        <v>99</v>
      </c>
    </row>
    <row r="29" spans="1:16" x14ac:dyDescent="0.3">
      <c r="A29" s="16" t="s">
        <v>115</v>
      </c>
      <c r="B29" s="16">
        <v>10</v>
      </c>
      <c r="C29" s="17">
        <v>46280</v>
      </c>
      <c r="D29" s="16" t="s">
        <v>116</v>
      </c>
      <c r="E29" s="18" t="s">
        <v>117</v>
      </c>
      <c r="F29" s="18" t="s">
        <v>118</v>
      </c>
      <c r="G29" s="18" t="s">
        <v>119</v>
      </c>
      <c r="H29" s="16" t="s">
        <v>49</v>
      </c>
      <c r="I29" s="16" t="s">
        <v>63</v>
      </c>
      <c r="J29" s="19">
        <v>60</v>
      </c>
      <c r="K29" s="19">
        <v>0</v>
      </c>
      <c r="L29" s="16" t="s">
        <v>120</v>
      </c>
      <c r="M29" s="20">
        <v>610</v>
      </c>
      <c r="N29" s="20">
        <f t="shared" si="0"/>
        <v>0</v>
      </c>
      <c r="O29" s="17">
        <v>46307</v>
      </c>
      <c r="P29" s="18" t="s">
        <v>65</v>
      </c>
    </row>
    <row r="30" spans="1:16" x14ac:dyDescent="0.3">
      <c r="A30" s="21" t="s">
        <v>121</v>
      </c>
      <c r="B30" s="21">
        <v>10</v>
      </c>
      <c r="C30" s="22">
        <v>46270</v>
      </c>
      <c r="D30" s="21" t="s">
        <v>116</v>
      </c>
      <c r="E30" s="23" t="s">
        <v>117</v>
      </c>
      <c r="F30" s="23" t="s">
        <v>122</v>
      </c>
      <c r="G30" s="23" t="s">
        <v>123</v>
      </c>
      <c r="H30" s="21" t="s">
        <v>49</v>
      </c>
      <c r="I30" s="21" t="s">
        <v>63</v>
      </c>
      <c r="J30" s="24">
        <v>40</v>
      </c>
      <c r="K30" s="24">
        <v>40</v>
      </c>
      <c r="L30" s="21" t="s">
        <v>79</v>
      </c>
      <c r="M30" s="25">
        <v>189</v>
      </c>
      <c r="N30" s="25">
        <f t="shared" si="0"/>
        <v>7560</v>
      </c>
      <c r="O30" s="22">
        <v>46312</v>
      </c>
      <c r="P30" s="23" t="s">
        <v>65</v>
      </c>
    </row>
    <row r="31" spans="1:16" x14ac:dyDescent="0.3">
      <c r="A31" s="16" t="s">
        <v>124</v>
      </c>
      <c r="B31" s="16">
        <v>10</v>
      </c>
      <c r="C31" s="17">
        <v>46297</v>
      </c>
      <c r="D31" s="16" t="s">
        <v>116</v>
      </c>
      <c r="E31" s="18" t="s">
        <v>117</v>
      </c>
      <c r="F31" s="18" t="s">
        <v>118</v>
      </c>
      <c r="G31" s="18" t="s">
        <v>119</v>
      </c>
      <c r="H31" s="16" t="s">
        <v>49</v>
      </c>
      <c r="I31" s="16" t="s">
        <v>63</v>
      </c>
      <c r="J31" s="19">
        <v>30</v>
      </c>
      <c r="K31" s="19">
        <v>30</v>
      </c>
      <c r="L31" s="16" t="s">
        <v>120</v>
      </c>
      <c r="M31" s="20">
        <v>610</v>
      </c>
      <c r="N31" s="20">
        <f t="shared" si="0"/>
        <v>18300</v>
      </c>
      <c r="O31" s="17">
        <v>46319</v>
      </c>
      <c r="P31" s="18" t="s">
        <v>65</v>
      </c>
    </row>
    <row r="32" spans="1:16" x14ac:dyDescent="0.3">
      <c r="A32" s="21" t="s">
        <v>125</v>
      </c>
      <c r="B32" s="21">
        <v>10</v>
      </c>
      <c r="C32" s="22">
        <v>46292</v>
      </c>
      <c r="D32" s="21" t="s">
        <v>116</v>
      </c>
      <c r="E32" s="23" t="s">
        <v>117</v>
      </c>
      <c r="F32" s="23" t="s">
        <v>122</v>
      </c>
      <c r="G32" s="23" t="s">
        <v>123</v>
      </c>
      <c r="H32" s="21" t="s">
        <v>49</v>
      </c>
      <c r="I32" s="21" t="s">
        <v>63</v>
      </c>
      <c r="J32" s="24">
        <v>80</v>
      </c>
      <c r="K32" s="24">
        <v>80</v>
      </c>
      <c r="L32" s="21" t="s">
        <v>79</v>
      </c>
      <c r="M32" s="25">
        <v>189</v>
      </c>
      <c r="N32" s="25">
        <f t="shared" si="0"/>
        <v>15120</v>
      </c>
      <c r="O32" s="22">
        <v>46328</v>
      </c>
      <c r="P32" s="23" t="s">
        <v>65</v>
      </c>
    </row>
    <row r="33" spans="1:16" x14ac:dyDescent="0.3">
      <c r="A33" s="16" t="s">
        <v>126</v>
      </c>
      <c r="B33" s="16">
        <v>10</v>
      </c>
      <c r="C33" s="17">
        <v>46242</v>
      </c>
      <c r="D33" s="16" t="s">
        <v>127</v>
      </c>
      <c r="E33" s="18" t="s">
        <v>128</v>
      </c>
      <c r="F33" s="18" t="s">
        <v>129</v>
      </c>
      <c r="G33" s="18" t="s">
        <v>130</v>
      </c>
      <c r="H33" s="16" t="s">
        <v>49</v>
      </c>
      <c r="I33" s="16" t="s">
        <v>50</v>
      </c>
      <c r="J33" s="19">
        <v>4000</v>
      </c>
      <c r="K33" s="19">
        <v>4000</v>
      </c>
      <c r="L33" s="16" t="s">
        <v>64</v>
      </c>
      <c r="M33" s="20">
        <v>96</v>
      </c>
      <c r="N33" s="20">
        <f t="shared" si="0"/>
        <v>384000</v>
      </c>
      <c r="O33" s="17">
        <v>46285</v>
      </c>
      <c r="P33" s="18" t="s">
        <v>52</v>
      </c>
    </row>
    <row r="34" spans="1:16" x14ac:dyDescent="0.3">
      <c r="A34" s="21" t="s">
        <v>131</v>
      </c>
      <c r="B34" s="21">
        <v>10</v>
      </c>
      <c r="C34" s="22">
        <v>46259</v>
      </c>
      <c r="D34" s="21" t="s">
        <v>127</v>
      </c>
      <c r="E34" s="23" t="s">
        <v>128</v>
      </c>
      <c r="F34" s="23" t="s">
        <v>132</v>
      </c>
      <c r="G34" s="23" t="s">
        <v>133</v>
      </c>
      <c r="H34" s="21" t="s">
        <v>49</v>
      </c>
      <c r="I34" s="21" t="s">
        <v>50</v>
      </c>
      <c r="J34" s="24">
        <v>4000</v>
      </c>
      <c r="K34" s="24">
        <v>2400</v>
      </c>
      <c r="L34" s="21" t="s">
        <v>64</v>
      </c>
      <c r="M34" s="25">
        <v>214</v>
      </c>
      <c r="N34" s="25">
        <f t="shared" si="0"/>
        <v>513600</v>
      </c>
      <c r="O34" s="22">
        <v>46298</v>
      </c>
      <c r="P34" s="23" t="s">
        <v>52</v>
      </c>
    </row>
    <row r="35" spans="1:16" x14ac:dyDescent="0.3">
      <c r="A35" s="16" t="s">
        <v>134</v>
      </c>
      <c r="B35" s="16">
        <v>10</v>
      </c>
      <c r="C35" s="17">
        <v>46281</v>
      </c>
      <c r="D35" s="16" t="s">
        <v>127</v>
      </c>
      <c r="E35" s="18" t="s">
        <v>128</v>
      </c>
      <c r="F35" s="18" t="s">
        <v>129</v>
      </c>
      <c r="G35" s="18" t="s">
        <v>130</v>
      </c>
      <c r="H35" s="16" t="s">
        <v>49</v>
      </c>
      <c r="I35" s="16" t="s">
        <v>50</v>
      </c>
      <c r="J35" s="19">
        <v>2000</v>
      </c>
      <c r="K35" s="19">
        <v>2000</v>
      </c>
      <c r="L35" s="16" t="s">
        <v>64</v>
      </c>
      <c r="M35" s="20">
        <v>96</v>
      </c>
      <c r="N35" s="20">
        <f t="shared" si="0"/>
        <v>192000</v>
      </c>
      <c r="O35" s="17">
        <v>46317</v>
      </c>
      <c r="P35" s="18" t="s">
        <v>52</v>
      </c>
    </row>
    <row r="36" spans="1:16" x14ac:dyDescent="0.3">
      <c r="A36" s="21" t="s">
        <v>135</v>
      </c>
      <c r="B36" s="21">
        <v>10</v>
      </c>
      <c r="C36" s="22">
        <v>46280</v>
      </c>
      <c r="D36" s="21" t="s">
        <v>127</v>
      </c>
      <c r="E36" s="23" t="s">
        <v>128</v>
      </c>
      <c r="F36" s="23" t="s">
        <v>132</v>
      </c>
      <c r="G36" s="23" t="s">
        <v>133</v>
      </c>
      <c r="H36" s="21" t="s">
        <v>49</v>
      </c>
      <c r="I36" s="21" t="s">
        <v>50</v>
      </c>
      <c r="J36" s="24">
        <v>2000</v>
      </c>
      <c r="K36" s="24">
        <v>2000</v>
      </c>
      <c r="L36" s="21" t="s">
        <v>64</v>
      </c>
      <c r="M36" s="25">
        <v>214</v>
      </c>
      <c r="N36" s="25">
        <f t="shared" si="0"/>
        <v>428000</v>
      </c>
      <c r="O36" s="22">
        <v>46324</v>
      </c>
      <c r="P36" s="23" t="s">
        <v>52</v>
      </c>
    </row>
  </sheetData>
  <autoFilter ref="A4:P36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9534F"/>
  </sheetPr>
  <dimension ref="A1:C12"/>
  <sheetViews>
    <sheetView workbookViewId="0"/>
  </sheetViews>
  <sheetFormatPr baseColWidth="10" defaultColWidth="8.88671875" defaultRowHeight="14.4" x14ac:dyDescent="0.3"/>
  <cols>
    <col min="1" max="1" width="12" customWidth="1"/>
    <col min="2" max="2" width="34" customWidth="1"/>
    <col min="3" max="3" width="18" customWidth="1"/>
  </cols>
  <sheetData>
    <row r="1" spans="1:3" ht="21" x14ac:dyDescent="0.4">
      <c r="A1" s="14" t="s">
        <v>136</v>
      </c>
    </row>
    <row r="2" spans="1:3" x14ac:dyDescent="0.3">
      <c r="A2" s="3" t="s">
        <v>137</v>
      </c>
    </row>
    <row r="4" spans="1:3" ht="31.95" customHeight="1" x14ac:dyDescent="0.3">
      <c r="A4" s="8" t="s">
        <v>31</v>
      </c>
      <c r="B4" s="8" t="s">
        <v>32</v>
      </c>
      <c r="C4" s="8" t="s">
        <v>138</v>
      </c>
    </row>
    <row r="5" spans="1:3" x14ac:dyDescent="0.3">
      <c r="A5" s="16" t="s">
        <v>45</v>
      </c>
      <c r="B5" s="18" t="s">
        <v>46</v>
      </c>
      <c r="C5" s="26" t="s">
        <v>139</v>
      </c>
    </row>
    <row r="6" spans="1:3" x14ac:dyDescent="0.3">
      <c r="A6" s="16" t="s">
        <v>59</v>
      </c>
      <c r="B6" s="18" t="s">
        <v>60</v>
      </c>
      <c r="C6" s="26" t="s">
        <v>140</v>
      </c>
    </row>
    <row r="7" spans="1:3" x14ac:dyDescent="0.3">
      <c r="A7" s="16" t="s">
        <v>72</v>
      </c>
      <c r="B7" s="18" t="s">
        <v>73</v>
      </c>
      <c r="C7" s="26" t="s">
        <v>141</v>
      </c>
    </row>
    <row r="8" spans="1:3" x14ac:dyDescent="0.3">
      <c r="A8" s="16" t="s">
        <v>83</v>
      </c>
      <c r="B8" s="18" t="s">
        <v>84</v>
      </c>
      <c r="C8" s="26" t="s">
        <v>142</v>
      </c>
    </row>
    <row r="9" spans="1:3" x14ac:dyDescent="0.3">
      <c r="A9" s="16" t="s">
        <v>93</v>
      </c>
      <c r="B9" s="18" t="s">
        <v>94</v>
      </c>
      <c r="C9" s="26" t="s">
        <v>143</v>
      </c>
    </row>
    <row r="10" spans="1:3" x14ac:dyDescent="0.3">
      <c r="A10" s="16" t="s">
        <v>106</v>
      </c>
      <c r="B10" s="18" t="s">
        <v>107</v>
      </c>
      <c r="C10" s="26" t="s">
        <v>144</v>
      </c>
    </row>
    <row r="11" spans="1:3" x14ac:dyDescent="0.3">
      <c r="A11" s="16" t="s">
        <v>116</v>
      </c>
      <c r="B11" s="18" t="s">
        <v>117</v>
      </c>
      <c r="C11" s="26" t="s">
        <v>145</v>
      </c>
    </row>
    <row r="12" spans="1:3" x14ac:dyDescent="0.3">
      <c r="A12" s="16" t="s">
        <v>127</v>
      </c>
      <c r="B12" s="18" t="s">
        <v>128</v>
      </c>
      <c r="C12" s="26" t="s">
        <v>146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4C778"/>
  </sheetPr>
  <dimension ref="A1:F36"/>
  <sheetViews>
    <sheetView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14" customWidth="1"/>
    <col min="2" max="3" width="16" customWidth="1"/>
    <col min="4" max="4" width="14" customWidth="1"/>
    <col min="6" max="6" width="62" customWidth="1"/>
  </cols>
  <sheetData>
    <row r="1" spans="1:6" ht="21" x14ac:dyDescent="0.4">
      <c r="A1" s="14" t="s">
        <v>147</v>
      </c>
    </row>
    <row r="2" spans="1:6" x14ac:dyDescent="0.3">
      <c r="A2" s="15" t="s">
        <v>148</v>
      </c>
    </row>
    <row r="4" spans="1:6" ht="31.95" customHeight="1" x14ac:dyDescent="0.3">
      <c r="A4" s="8" t="s">
        <v>28</v>
      </c>
      <c r="B4" s="8" t="s">
        <v>31</v>
      </c>
      <c r="C4" s="8" t="s">
        <v>42</v>
      </c>
      <c r="D4" s="8" t="s">
        <v>38</v>
      </c>
      <c r="F4" s="27" t="s">
        <v>149</v>
      </c>
    </row>
    <row r="5" spans="1:6" x14ac:dyDescent="0.3">
      <c r="A5" s="16" t="str">
        <f>'1_ME2N_original'!A5</f>
        <v>4500012308</v>
      </c>
      <c r="B5" s="16" t="str">
        <f>INDEX('2_Clave_proveedores'!$C$5:$C$12,MATCH('1_ME2N_original'!D5,'2_Clave_proveedores'!$A$5:$A$12,0))</f>
        <v>Proveedor A</v>
      </c>
      <c r="C5" s="17">
        <f>'1_ME2N_original'!O5</f>
        <v>46289</v>
      </c>
      <c r="D5" s="28">
        <f>'1_ME2N_original'!K5</f>
        <v>500</v>
      </c>
      <c r="F5" s="12" t="s">
        <v>150</v>
      </c>
    </row>
    <row r="6" spans="1:6" x14ac:dyDescent="0.3">
      <c r="A6" s="21" t="str">
        <f>'1_ME2N_original'!A6</f>
        <v>4500012321</v>
      </c>
      <c r="B6" s="21" t="str">
        <f>INDEX('2_Clave_proveedores'!$C$5:$C$12,MATCH('1_ME2N_original'!D6,'2_Clave_proveedores'!$A$5:$A$12,0))</f>
        <v>Proveedor A</v>
      </c>
      <c r="C6" s="22">
        <f>'1_ME2N_original'!O6</f>
        <v>46301</v>
      </c>
      <c r="D6" s="29">
        <f>'1_ME2N_original'!K6</f>
        <v>250</v>
      </c>
      <c r="F6" s="12" t="s">
        <v>151</v>
      </c>
    </row>
    <row r="7" spans="1:6" x14ac:dyDescent="0.3">
      <c r="A7" s="16" t="str">
        <f>'1_ME2N_original'!A7</f>
        <v>4500012337</v>
      </c>
      <c r="B7" s="16" t="str">
        <f>INDEX('2_Clave_proveedores'!$C$5:$C$12,MATCH('1_ME2N_original'!D7,'2_Clave_proveedores'!$A$5:$A$12,0))</f>
        <v>Proveedor A</v>
      </c>
      <c r="C7" s="17">
        <f>'1_ME2N_original'!O7</f>
        <v>46313</v>
      </c>
      <c r="D7" s="28">
        <f>'1_ME2N_original'!K7</f>
        <v>1500</v>
      </c>
      <c r="F7" s="12" t="s">
        <v>152</v>
      </c>
    </row>
    <row r="8" spans="1:6" x14ac:dyDescent="0.3">
      <c r="A8" s="21" t="str">
        <f>'1_ME2N_original'!A8</f>
        <v>4500012345</v>
      </c>
      <c r="B8" s="21" t="str">
        <f>INDEX('2_Clave_proveedores'!$C$5:$C$12,MATCH('1_ME2N_original'!D8,'2_Clave_proveedores'!$A$5:$A$12,0))</f>
        <v>Proveedor A</v>
      </c>
      <c r="C8" s="22">
        <f>'1_ME2N_original'!O8</f>
        <v>46322</v>
      </c>
      <c r="D8" s="29">
        <f>'1_ME2N_original'!K8</f>
        <v>1500</v>
      </c>
      <c r="F8" s="12" t="s">
        <v>153</v>
      </c>
    </row>
    <row r="9" spans="1:6" x14ac:dyDescent="0.3">
      <c r="A9" s="16" t="str">
        <f>'1_ME2N_original'!A9</f>
        <v>4500012362</v>
      </c>
      <c r="B9" s="16" t="str">
        <f>INDEX('2_Clave_proveedores'!$C$5:$C$12,MATCH('1_ME2N_original'!D9,'2_Clave_proveedores'!$A$5:$A$12,0))</f>
        <v>Proveedor B</v>
      </c>
      <c r="C9" s="17">
        <f>'1_ME2N_original'!O9</f>
        <v>46308</v>
      </c>
      <c r="D9" s="28">
        <f>'1_ME2N_original'!K9</f>
        <v>0</v>
      </c>
    </row>
    <row r="10" spans="1:6" x14ac:dyDescent="0.3">
      <c r="A10" s="21" t="str">
        <f>'1_ME2N_original'!A10</f>
        <v>4500012365</v>
      </c>
      <c r="B10" s="21" t="str">
        <f>INDEX('2_Clave_proveedores'!$C$5:$C$12,MATCH('1_ME2N_original'!D10,'2_Clave_proveedores'!$A$5:$A$12,0))</f>
        <v>Proveedor B</v>
      </c>
      <c r="C10" s="22">
        <f>'1_ME2N_original'!O10</f>
        <v>46316</v>
      </c>
      <c r="D10" s="29">
        <f>'1_ME2N_original'!K10</f>
        <v>2000</v>
      </c>
    </row>
    <row r="11" spans="1:6" x14ac:dyDescent="0.3">
      <c r="A11" s="16" t="str">
        <f>'1_ME2N_original'!A11</f>
        <v>4500012374</v>
      </c>
      <c r="B11" s="16" t="str">
        <f>INDEX('2_Clave_proveedores'!$C$5:$C$12,MATCH('1_ME2N_original'!D11,'2_Clave_proveedores'!$A$5:$A$12,0))</f>
        <v>Proveedor B</v>
      </c>
      <c r="C11" s="17">
        <f>'1_ME2N_original'!O11</f>
        <v>46325</v>
      </c>
      <c r="D11" s="28">
        <f>'1_ME2N_original'!K11</f>
        <v>2000</v>
      </c>
    </row>
    <row r="12" spans="1:6" x14ac:dyDescent="0.3">
      <c r="A12" s="21" t="str">
        <f>'1_ME2N_original'!A12</f>
        <v>4500012378</v>
      </c>
      <c r="B12" s="21" t="str">
        <f>INDEX('2_Clave_proveedores'!$C$5:$C$12,MATCH('1_ME2N_original'!D12,'2_Clave_proveedores'!$A$5:$A$12,0))</f>
        <v>Proveedor B</v>
      </c>
      <c r="C12" s="22">
        <f>'1_ME2N_original'!O12</f>
        <v>46332</v>
      </c>
      <c r="D12" s="29">
        <f>'1_ME2N_original'!K12</f>
        <v>6000</v>
      </c>
    </row>
    <row r="13" spans="1:6" x14ac:dyDescent="0.3">
      <c r="A13" s="16" t="str">
        <f>'1_ME2N_original'!A13</f>
        <v>4500012381</v>
      </c>
      <c r="B13" s="16" t="str">
        <f>INDEX('2_Clave_proveedores'!$C$5:$C$12,MATCH('1_ME2N_original'!D13,'2_Clave_proveedores'!$A$5:$A$12,0))</f>
        <v>Proveedor C</v>
      </c>
      <c r="C13" s="17">
        <f>'1_ME2N_original'!O13</f>
        <v>46296</v>
      </c>
      <c r="D13" s="28">
        <f>'1_ME2N_original'!K13</f>
        <v>2400</v>
      </c>
    </row>
    <row r="14" spans="1:6" x14ac:dyDescent="0.3">
      <c r="A14" s="21" t="str">
        <f>'1_ME2N_original'!A14</f>
        <v>4500012387</v>
      </c>
      <c r="B14" s="21" t="str">
        <f>INDEX('2_Clave_proveedores'!$C$5:$C$12,MATCH('1_ME2N_original'!D14,'2_Clave_proveedores'!$A$5:$A$12,0))</f>
        <v>Proveedor C</v>
      </c>
      <c r="C14" s="22">
        <f>'1_ME2N_original'!O14</f>
        <v>46306</v>
      </c>
      <c r="D14" s="29">
        <f>'1_ME2N_original'!K14</f>
        <v>120</v>
      </c>
    </row>
    <row r="15" spans="1:6" x14ac:dyDescent="0.3">
      <c r="A15" s="16" t="str">
        <f>'1_ME2N_original'!A15</f>
        <v>4500012399</v>
      </c>
      <c r="B15" s="16" t="str">
        <f>INDEX('2_Clave_proveedores'!$C$5:$C$12,MATCH('1_ME2N_original'!D15,'2_Clave_proveedores'!$A$5:$A$12,0))</f>
        <v>Proveedor C</v>
      </c>
      <c r="C15" s="17">
        <f>'1_ME2N_original'!O15</f>
        <v>46318</v>
      </c>
      <c r="D15" s="28">
        <f>'1_ME2N_original'!K15</f>
        <v>2000</v>
      </c>
    </row>
    <row r="16" spans="1:6" x14ac:dyDescent="0.3">
      <c r="A16" s="21" t="str">
        <f>'1_ME2N_original'!A16</f>
        <v>4500012411</v>
      </c>
      <c r="B16" s="21" t="str">
        <f>INDEX('2_Clave_proveedores'!$C$5:$C$12,MATCH('1_ME2N_original'!D16,'2_Clave_proveedores'!$A$5:$A$12,0))</f>
        <v>Proveedor C</v>
      </c>
      <c r="C16" s="22">
        <f>'1_ME2N_original'!O16</f>
        <v>46329</v>
      </c>
      <c r="D16" s="29">
        <f>'1_ME2N_original'!K16</f>
        <v>80</v>
      </c>
    </row>
    <row r="17" spans="1:4" x14ac:dyDescent="0.3">
      <c r="A17" s="16" t="str">
        <f>'1_ME2N_original'!A17</f>
        <v>4500012417</v>
      </c>
      <c r="B17" s="16" t="str">
        <f>INDEX('2_Clave_proveedores'!$C$5:$C$12,MATCH('1_ME2N_original'!D17,'2_Clave_proveedores'!$A$5:$A$12,0))</f>
        <v>Proveedor D</v>
      </c>
      <c r="C17" s="17">
        <f>'1_ME2N_original'!O17</f>
        <v>46280</v>
      </c>
      <c r="D17" s="28">
        <f>'1_ME2N_original'!K17</f>
        <v>400</v>
      </c>
    </row>
    <row r="18" spans="1:4" x14ac:dyDescent="0.3">
      <c r="A18" s="21" t="str">
        <f>'1_ME2N_original'!A18</f>
        <v>4500012433</v>
      </c>
      <c r="B18" s="21" t="str">
        <f>INDEX('2_Clave_proveedores'!$C$5:$C$12,MATCH('1_ME2N_original'!D18,'2_Clave_proveedores'!$A$5:$A$12,0))</f>
        <v>Proveedor D</v>
      </c>
      <c r="C18" s="22">
        <f>'1_ME2N_original'!O18</f>
        <v>46293</v>
      </c>
      <c r="D18" s="29">
        <f>'1_ME2N_original'!K18</f>
        <v>2000</v>
      </c>
    </row>
    <row r="19" spans="1:4" x14ac:dyDescent="0.3">
      <c r="A19" s="16" t="str">
        <f>'1_ME2N_original'!A19</f>
        <v>4500012442</v>
      </c>
      <c r="B19" s="16" t="str">
        <f>INDEX('2_Clave_proveedores'!$C$5:$C$12,MATCH('1_ME2N_original'!D19,'2_Clave_proveedores'!$A$5:$A$12,0))</f>
        <v>Proveedor D</v>
      </c>
      <c r="C19" s="17">
        <f>'1_ME2N_original'!O19</f>
        <v>46304</v>
      </c>
      <c r="D19" s="28">
        <f>'1_ME2N_original'!K19</f>
        <v>2000</v>
      </c>
    </row>
    <row r="20" spans="1:4" x14ac:dyDescent="0.3">
      <c r="A20" s="21" t="str">
        <f>'1_ME2N_original'!A20</f>
        <v>4500012446</v>
      </c>
      <c r="B20" s="21" t="str">
        <f>INDEX('2_Clave_proveedores'!$C$5:$C$12,MATCH('1_ME2N_original'!D20,'2_Clave_proveedores'!$A$5:$A$12,0))</f>
        <v>Proveedor D</v>
      </c>
      <c r="C20" s="22">
        <f>'1_ME2N_original'!O20</f>
        <v>46320</v>
      </c>
      <c r="D20" s="29">
        <f>'1_ME2N_original'!K20</f>
        <v>6000</v>
      </c>
    </row>
    <row r="21" spans="1:4" x14ac:dyDescent="0.3">
      <c r="A21" s="16" t="str">
        <f>'1_ME2N_original'!A21</f>
        <v>4500012457</v>
      </c>
      <c r="B21" s="16" t="str">
        <f>INDEX('2_Clave_proveedores'!$C$5:$C$12,MATCH('1_ME2N_original'!D21,'2_Clave_proveedores'!$A$5:$A$12,0))</f>
        <v>Proveedor E</v>
      </c>
      <c r="C21" s="17">
        <f>'1_ME2N_original'!O21</f>
        <v>46299</v>
      </c>
      <c r="D21" s="28">
        <f>'1_ME2N_original'!K21</f>
        <v>0</v>
      </c>
    </row>
    <row r="22" spans="1:4" x14ac:dyDescent="0.3">
      <c r="A22" s="21" t="str">
        <f>'1_ME2N_original'!A22</f>
        <v>4500012461</v>
      </c>
      <c r="B22" s="21" t="str">
        <f>INDEX('2_Clave_proveedores'!$C$5:$C$12,MATCH('1_ME2N_original'!D22,'2_Clave_proveedores'!$A$5:$A$12,0))</f>
        <v>Proveedor E</v>
      </c>
      <c r="C22" s="22">
        <f>'1_ME2N_original'!O22</f>
        <v>46315</v>
      </c>
      <c r="D22" s="29">
        <f>'1_ME2N_original'!K22</f>
        <v>1500</v>
      </c>
    </row>
    <row r="23" spans="1:4" x14ac:dyDescent="0.3">
      <c r="A23" s="16" t="str">
        <f>'1_ME2N_original'!A23</f>
        <v>4500012474</v>
      </c>
      <c r="B23" s="16" t="str">
        <f>INDEX('2_Clave_proveedores'!$C$5:$C$12,MATCH('1_ME2N_original'!D23,'2_Clave_proveedores'!$A$5:$A$12,0))</f>
        <v>Proveedor E</v>
      </c>
      <c r="C23" s="17">
        <f>'1_ME2N_original'!O23</f>
        <v>46326</v>
      </c>
      <c r="D23" s="28">
        <f>'1_ME2N_original'!K23</f>
        <v>400</v>
      </c>
    </row>
    <row r="24" spans="1:4" x14ac:dyDescent="0.3">
      <c r="A24" s="21" t="str">
        <f>'1_ME2N_original'!A24</f>
        <v>4500012478</v>
      </c>
      <c r="B24" s="21" t="str">
        <f>INDEX('2_Clave_proveedores'!$C$5:$C$12,MATCH('1_ME2N_original'!D24,'2_Clave_proveedores'!$A$5:$A$12,0))</f>
        <v>Proveedor E</v>
      </c>
      <c r="C24" s="22">
        <f>'1_ME2N_original'!O24</f>
        <v>46335</v>
      </c>
      <c r="D24" s="29">
        <f>'1_ME2N_original'!K24</f>
        <v>1500</v>
      </c>
    </row>
    <row r="25" spans="1:4" x14ac:dyDescent="0.3">
      <c r="A25" s="16" t="str">
        <f>'1_ME2N_original'!A25</f>
        <v>4500012482</v>
      </c>
      <c r="B25" s="16" t="str">
        <f>INDEX('2_Clave_proveedores'!$C$5:$C$12,MATCH('1_ME2N_original'!D25,'2_Clave_proveedores'!$A$5:$A$12,0))</f>
        <v>Proveedor F</v>
      </c>
      <c r="C25" s="17">
        <f>'1_ME2N_original'!O25</f>
        <v>46302</v>
      </c>
      <c r="D25" s="28">
        <f>'1_ME2N_original'!K25</f>
        <v>1200</v>
      </c>
    </row>
    <row r="26" spans="1:4" x14ac:dyDescent="0.3">
      <c r="A26" s="21" t="str">
        <f>'1_ME2N_original'!A26</f>
        <v>4500012494</v>
      </c>
      <c r="B26" s="21" t="str">
        <f>INDEX('2_Clave_proveedores'!$C$5:$C$12,MATCH('1_ME2N_original'!D26,'2_Clave_proveedores'!$A$5:$A$12,0))</f>
        <v>Proveedor F</v>
      </c>
      <c r="C26" s="22">
        <f>'1_ME2N_original'!O26</f>
        <v>46314</v>
      </c>
      <c r="D26" s="29">
        <f>'1_ME2N_original'!K26</f>
        <v>6</v>
      </c>
    </row>
    <row r="27" spans="1:4" x14ac:dyDescent="0.3">
      <c r="A27" s="16" t="str">
        <f>'1_ME2N_original'!A27</f>
        <v>4500012505</v>
      </c>
      <c r="B27" s="16" t="str">
        <f>INDEX('2_Clave_proveedores'!$C$5:$C$12,MATCH('1_ME2N_original'!D27,'2_Clave_proveedores'!$A$5:$A$12,0))</f>
        <v>Proveedor F</v>
      </c>
      <c r="C27" s="17">
        <f>'1_ME2N_original'!O27</f>
        <v>46323</v>
      </c>
      <c r="D27" s="28">
        <f>'1_ME2N_original'!K27</f>
        <v>800</v>
      </c>
    </row>
    <row r="28" spans="1:4" x14ac:dyDescent="0.3">
      <c r="A28" s="21" t="str">
        <f>'1_ME2N_original'!A28</f>
        <v>4500012513</v>
      </c>
      <c r="B28" s="21" t="str">
        <f>INDEX('2_Clave_proveedores'!$C$5:$C$12,MATCH('1_ME2N_original'!D28,'2_Clave_proveedores'!$A$5:$A$12,0))</f>
        <v>Proveedor F</v>
      </c>
      <c r="C28" s="22">
        <f>'1_ME2N_original'!O28</f>
        <v>46338</v>
      </c>
      <c r="D28" s="29">
        <f>'1_ME2N_original'!K28</f>
        <v>8</v>
      </c>
    </row>
    <row r="29" spans="1:4" x14ac:dyDescent="0.3">
      <c r="A29" s="16" t="str">
        <f>'1_ME2N_original'!A29</f>
        <v>4500012521</v>
      </c>
      <c r="B29" s="16" t="str">
        <f>INDEX('2_Clave_proveedores'!$C$5:$C$12,MATCH('1_ME2N_original'!D29,'2_Clave_proveedores'!$A$5:$A$12,0))</f>
        <v>Proveedor G</v>
      </c>
      <c r="C29" s="17">
        <f>'1_ME2N_original'!O29</f>
        <v>46307</v>
      </c>
      <c r="D29" s="28">
        <f>'1_ME2N_original'!K29</f>
        <v>0</v>
      </c>
    </row>
    <row r="30" spans="1:4" x14ac:dyDescent="0.3">
      <c r="A30" s="21" t="str">
        <f>'1_ME2N_original'!A30</f>
        <v>4500012536</v>
      </c>
      <c r="B30" s="21" t="str">
        <f>INDEX('2_Clave_proveedores'!$C$5:$C$12,MATCH('1_ME2N_original'!D30,'2_Clave_proveedores'!$A$5:$A$12,0))</f>
        <v>Proveedor G</v>
      </c>
      <c r="C30" s="22">
        <f>'1_ME2N_original'!O30</f>
        <v>46312</v>
      </c>
      <c r="D30" s="29">
        <f>'1_ME2N_original'!K30</f>
        <v>40</v>
      </c>
    </row>
    <row r="31" spans="1:4" x14ac:dyDescent="0.3">
      <c r="A31" s="16" t="str">
        <f>'1_ME2N_original'!A31</f>
        <v>4500012551</v>
      </c>
      <c r="B31" s="16" t="str">
        <f>INDEX('2_Clave_proveedores'!$C$5:$C$12,MATCH('1_ME2N_original'!D31,'2_Clave_proveedores'!$A$5:$A$12,0))</f>
        <v>Proveedor G</v>
      </c>
      <c r="C31" s="17">
        <f>'1_ME2N_original'!O31</f>
        <v>46319</v>
      </c>
      <c r="D31" s="28">
        <f>'1_ME2N_original'!K31</f>
        <v>30</v>
      </c>
    </row>
    <row r="32" spans="1:4" x14ac:dyDescent="0.3">
      <c r="A32" s="21" t="str">
        <f>'1_ME2N_original'!A32</f>
        <v>4500012563</v>
      </c>
      <c r="B32" s="21" t="str">
        <f>INDEX('2_Clave_proveedores'!$C$5:$C$12,MATCH('1_ME2N_original'!D32,'2_Clave_proveedores'!$A$5:$A$12,0))</f>
        <v>Proveedor G</v>
      </c>
      <c r="C32" s="22">
        <f>'1_ME2N_original'!O32</f>
        <v>46328</v>
      </c>
      <c r="D32" s="29">
        <f>'1_ME2N_original'!K32</f>
        <v>80</v>
      </c>
    </row>
    <row r="33" spans="1:4" x14ac:dyDescent="0.3">
      <c r="A33" s="16" t="str">
        <f>'1_ME2N_original'!A33</f>
        <v>4500012573</v>
      </c>
      <c r="B33" s="16" t="str">
        <f>INDEX('2_Clave_proveedores'!$C$5:$C$12,MATCH('1_ME2N_original'!D33,'2_Clave_proveedores'!$A$5:$A$12,0))</f>
        <v>Proveedor H</v>
      </c>
      <c r="C33" s="17">
        <f>'1_ME2N_original'!O33</f>
        <v>46285</v>
      </c>
      <c r="D33" s="28">
        <f>'1_ME2N_original'!K33</f>
        <v>4000</v>
      </c>
    </row>
    <row r="34" spans="1:4" x14ac:dyDescent="0.3">
      <c r="A34" s="21" t="str">
        <f>'1_ME2N_original'!A34</f>
        <v>4500012583</v>
      </c>
      <c r="B34" s="21" t="str">
        <f>INDEX('2_Clave_proveedores'!$C$5:$C$12,MATCH('1_ME2N_original'!D34,'2_Clave_proveedores'!$A$5:$A$12,0))</f>
        <v>Proveedor H</v>
      </c>
      <c r="C34" s="22">
        <f>'1_ME2N_original'!O34</f>
        <v>46298</v>
      </c>
      <c r="D34" s="29">
        <f>'1_ME2N_original'!K34</f>
        <v>2400</v>
      </c>
    </row>
    <row r="35" spans="1:4" x14ac:dyDescent="0.3">
      <c r="A35" s="16" t="str">
        <f>'1_ME2N_original'!A35</f>
        <v>4500012587</v>
      </c>
      <c r="B35" s="16" t="str">
        <f>INDEX('2_Clave_proveedores'!$C$5:$C$12,MATCH('1_ME2N_original'!D35,'2_Clave_proveedores'!$A$5:$A$12,0))</f>
        <v>Proveedor H</v>
      </c>
      <c r="C35" s="17">
        <f>'1_ME2N_original'!O35</f>
        <v>46317</v>
      </c>
      <c r="D35" s="28">
        <f>'1_ME2N_original'!K35</f>
        <v>2000</v>
      </c>
    </row>
    <row r="36" spans="1:4" x14ac:dyDescent="0.3">
      <c r="A36" s="21" t="str">
        <f>'1_ME2N_original'!A36</f>
        <v>4500012596</v>
      </c>
      <c r="B36" s="21" t="str">
        <f>INDEX('2_Clave_proveedores'!$C$5:$C$12,MATCH('1_ME2N_original'!D36,'2_Clave_proveedores'!$A$5:$A$12,0))</f>
        <v>Proveedor H</v>
      </c>
      <c r="C36" s="22">
        <f>'1_ME2N_original'!O36</f>
        <v>46324</v>
      </c>
      <c r="D36" s="29">
        <f>'1_ME2N_original'!K36</f>
        <v>2000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F7DF6"/>
  </sheetPr>
  <dimension ref="A1:E15"/>
  <sheetViews>
    <sheetView workbookViewId="0"/>
  </sheetViews>
  <sheetFormatPr baseColWidth="10" defaultColWidth="8.88671875" defaultRowHeight="14.4" x14ac:dyDescent="0.3"/>
  <cols>
    <col min="1" max="2" width="16" customWidth="1"/>
    <col min="3" max="3" width="18" customWidth="1"/>
    <col min="4" max="4" width="13" customWidth="1"/>
    <col min="5" max="5" width="20" customWidth="1"/>
  </cols>
  <sheetData>
    <row r="1" spans="1:5" ht="21" x14ac:dyDescent="0.4">
      <c r="A1" s="14" t="s">
        <v>154</v>
      </c>
    </row>
    <row r="2" spans="1:5" x14ac:dyDescent="0.3">
      <c r="A2" s="15" t="s">
        <v>155</v>
      </c>
    </row>
    <row r="4" spans="1:5" ht="31.95" customHeight="1" x14ac:dyDescent="0.3">
      <c r="A4" s="8" t="s">
        <v>31</v>
      </c>
      <c r="B4" s="8" t="s">
        <v>156</v>
      </c>
      <c r="C4" s="8" t="s">
        <v>157</v>
      </c>
      <c r="D4" s="8" t="s">
        <v>158</v>
      </c>
      <c r="E4" s="8" t="s">
        <v>159</v>
      </c>
    </row>
    <row r="5" spans="1:5" x14ac:dyDescent="0.3">
      <c r="A5" s="16" t="str">
        <f>'2_Clave_proveedores'!C5</f>
        <v>Proveedor A</v>
      </c>
      <c r="B5" s="30">
        <f>COUNTIF('3_Para_la_IA'!$B$5:$B$36,A5)</f>
        <v>4</v>
      </c>
      <c r="C5" s="30">
        <f>COUNTIFS('3_Para_la_IA'!$B$5:$B$36,A5,'3_Para_la_IA'!$C$5:$C$36,"&lt;"&amp;Léeme!$C$7,'3_Para_la_IA'!$D$5:$D$36,"&gt;0")</f>
        <v>2</v>
      </c>
      <c r="D5" s="31">
        <f t="shared" ref="D5:D13" si="0">IF(B5=0,0,C5/B5)</f>
        <v>0.5</v>
      </c>
      <c r="E5" s="32">
        <f>IF(C5=0,0,Léeme!$C$7-_xlfn.MINIFS('3_Para_la_IA'!$C$5:$C$36,'3_Para_la_IA'!$B$5:$B$36,A5,'3_Para_la_IA'!$D$5:$D$36,"&gt;0",'3_Para_la_IA'!$C$5:$C$36,"&lt;"&amp;Léeme!$C$7))</f>
        <v>21</v>
      </c>
    </row>
    <row r="6" spans="1:5" x14ac:dyDescent="0.3">
      <c r="A6" s="21" t="str">
        <f>'2_Clave_proveedores'!C6</f>
        <v>Proveedor B</v>
      </c>
      <c r="B6" s="33">
        <f>COUNTIF('3_Para_la_IA'!$B$5:$B$36,A6)</f>
        <v>4</v>
      </c>
      <c r="C6" s="33">
        <f>COUNTIFS('3_Para_la_IA'!$B$5:$B$36,A6,'3_Para_la_IA'!$C$5:$C$36,"&lt;"&amp;Léeme!$C$7,'3_Para_la_IA'!$D$5:$D$36,"&gt;0")</f>
        <v>0</v>
      </c>
      <c r="D6" s="34">
        <f t="shared" si="0"/>
        <v>0</v>
      </c>
      <c r="E6" s="35">
        <f>IF(C6=0,0,Léeme!$C$7-_xlfn.MINIFS('3_Para_la_IA'!$C$5:$C$36,'3_Para_la_IA'!$B$5:$B$36,A6,'3_Para_la_IA'!$D$5:$D$36,"&gt;0",'3_Para_la_IA'!$C$5:$C$36,"&lt;"&amp;Léeme!$C$7))</f>
        <v>0</v>
      </c>
    </row>
    <row r="7" spans="1:5" x14ac:dyDescent="0.3">
      <c r="A7" s="16" t="str">
        <f>'2_Clave_proveedores'!C7</f>
        <v>Proveedor C</v>
      </c>
      <c r="B7" s="30">
        <f>COUNTIF('3_Para_la_IA'!$B$5:$B$36,A7)</f>
        <v>4</v>
      </c>
      <c r="C7" s="30">
        <f>COUNTIFS('3_Para_la_IA'!$B$5:$B$36,A7,'3_Para_la_IA'!$C$5:$C$36,"&lt;"&amp;Léeme!$C$7,'3_Para_la_IA'!$D$5:$D$36,"&gt;0")</f>
        <v>2</v>
      </c>
      <c r="D7" s="31">
        <f t="shared" si="0"/>
        <v>0.5</v>
      </c>
      <c r="E7" s="32">
        <f>IF(C7=0,0,Léeme!$C$7-_xlfn.MINIFS('3_Para_la_IA'!$C$5:$C$36,'3_Para_la_IA'!$B$5:$B$36,A7,'3_Para_la_IA'!$D$5:$D$36,"&gt;0",'3_Para_la_IA'!$C$5:$C$36,"&lt;"&amp;Léeme!$C$7))</f>
        <v>14</v>
      </c>
    </row>
    <row r="8" spans="1:5" x14ac:dyDescent="0.3">
      <c r="A8" s="21" t="str">
        <f>'2_Clave_proveedores'!C8</f>
        <v>Proveedor D</v>
      </c>
      <c r="B8" s="33">
        <f>COUNTIF('3_Para_la_IA'!$B$5:$B$36,A8)</f>
        <v>4</v>
      </c>
      <c r="C8" s="33">
        <f>COUNTIFS('3_Para_la_IA'!$B$5:$B$36,A8,'3_Para_la_IA'!$C$5:$C$36,"&lt;"&amp;Léeme!$C$7,'3_Para_la_IA'!$D$5:$D$36,"&gt;0")</f>
        <v>3</v>
      </c>
      <c r="D8" s="34">
        <f t="shared" si="0"/>
        <v>0.75</v>
      </c>
      <c r="E8" s="35">
        <f>IF(C8=0,0,Léeme!$C$7-_xlfn.MINIFS('3_Para_la_IA'!$C$5:$C$36,'3_Para_la_IA'!$B$5:$B$36,A8,'3_Para_la_IA'!$D$5:$D$36,"&gt;0",'3_Para_la_IA'!$C$5:$C$36,"&lt;"&amp;Léeme!$C$7))</f>
        <v>30</v>
      </c>
    </row>
    <row r="9" spans="1:5" x14ac:dyDescent="0.3">
      <c r="A9" s="16" t="str">
        <f>'2_Clave_proveedores'!C9</f>
        <v>Proveedor E</v>
      </c>
      <c r="B9" s="30">
        <f>COUNTIF('3_Para_la_IA'!$B$5:$B$36,A9)</f>
        <v>4</v>
      </c>
      <c r="C9" s="30">
        <f>COUNTIFS('3_Para_la_IA'!$B$5:$B$36,A9,'3_Para_la_IA'!$C$5:$C$36,"&lt;"&amp;Léeme!$C$7,'3_Para_la_IA'!$D$5:$D$36,"&gt;0")</f>
        <v>0</v>
      </c>
      <c r="D9" s="31">
        <f t="shared" si="0"/>
        <v>0</v>
      </c>
      <c r="E9" s="32">
        <f>IF(C9=0,0,Léeme!$C$7-_xlfn.MINIFS('3_Para_la_IA'!$C$5:$C$36,'3_Para_la_IA'!$B$5:$B$36,A9,'3_Para_la_IA'!$D$5:$D$36,"&gt;0",'3_Para_la_IA'!$C$5:$C$36,"&lt;"&amp;Léeme!$C$7))</f>
        <v>0</v>
      </c>
    </row>
    <row r="10" spans="1:5" x14ac:dyDescent="0.3">
      <c r="A10" s="21" t="str">
        <f>'2_Clave_proveedores'!C10</f>
        <v>Proveedor F</v>
      </c>
      <c r="B10" s="33">
        <f>COUNTIF('3_Para_la_IA'!$B$5:$B$36,A10)</f>
        <v>4</v>
      </c>
      <c r="C10" s="33">
        <f>COUNTIFS('3_Para_la_IA'!$B$5:$B$36,A10,'3_Para_la_IA'!$C$5:$C$36,"&lt;"&amp;Léeme!$C$7,'3_Para_la_IA'!$D$5:$D$36,"&gt;0")</f>
        <v>1</v>
      </c>
      <c r="D10" s="34">
        <f t="shared" si="0"/>
        <v>0.25</v>
      </c>
      <c r="E10" s="35">
        <f>IF(C10=0,0,Léeme!$C$7-_xlfn.MINIFS('3_Para_la_IA'!$C$5:$C$36,'3_Para_la_IA'!$B$5:$B$36,A10,'3_Para_la_IA'!$D$5:$D$36,"&gt;0",'3_Para_la_IA'!$C$5:$C$36,"&lt;"&amp;Léeme!$C$7))</f>
        <v>8</v>
      </c>
    </row>
    <row r="11" spans="1:5" x14ac:dyDescent="0.3">
      <c r="A11" s="16" t="str">
        <f>'2_Clave_proveedores'!C11</f>
        <v>Proveedor G</v>
      </c>
      <c r="B11" s="30">
        <f>COUNTIF('3_Para_la_IA'!$B$5:$B$36,A11)</f>
        <v>4</v>
      </c>
      <c r="C11" s="30">
        <f>COUNTIFS('3_Para_la_IA'!$B$5:$B$36,A11,'3_Para_la_IA'!$C$5:$C$36,"&lt;"&amp;Léeme!$C$7,'3_Para_la_IA'!$D$5:$D$36,"&gt;0")</f>
        <v>0</v>
      </c>
      <c r="D11" s="31">
        <f t="shared" si="0"/>
        <v>0</v>
      </c>
      <c r="E11" s="32">
        <f>IF(C11=0,0,Léeme!$C$7-_xlfn.MINIFS('3_Para_la_IA'!$C$5:$C$36,'3_Para_la_IA'!$B$5:$B$36,A11,'3_Para_la_IA'!$D$5:$D$36,"&gt;0",'3_Para_la_IA'!$C$5:$C$36,"&lt;"&amp;Léeme!$C$7))</f>
        <v>0</v>
      </c>
    </row>
    <row r="12" spans="1:5" x14ac:dyDescent="0.3">
      <c r="A12" s="21" t="str">
        <f>'2_Clave_proveedores'!C12</f>
        <v>Proveedor H</v>
      </c>
      <c r="B12" s="33">
        <f>COUNTIF('3_Para_la_IA'!$B$5:$B$36,A12)</f>
        <v>4</v>
      </c>
      <c r="C12" s="33">
        <f>COUNTIFS('3_Para_la_IA'!$B$5:$B$36,A12,'3_Para_la_IA'!$C$5:$C$36,"&lt;"&amp;Léeme!$C$7,'3_Para_la_IA'!$D$5:$D$36,"&gt;0")</f>
        <v>2</v>
      </c>
      <c r="D12" s="34">
        <f t="shared" si="0"/>
        <v>0.5</v>
      </c>
      <c r="E12" s="35">
        <f>IF(C12=0,0,Léeme!$C$7-_xlfn.MINIFS('3_Para_la_IA'!$C$5:$C$36,'3_Para_la_IA'!$B$5:$B$36,A12,'3_Para_la_IA'!$D$5:$D$36,"&gt;0",'3_Para_la_IA'!$C$5:$C$36,"&lt;"&amp;Léeme!$C$7))</f>
        <v>25</v>
      </c>
    </row>
    <row r="13" spans="1:5" x14ac:dyDescent="0.3">
      <c r="A13" s="36" t="s">
        <v>160</v>
      </c>
      <c r="B13" s="37">
        <f>SUM(B5:B12)</f>
        <v>32</v>
      </c>
      <c r="C13" s="37">
        <f>SUM(C5:C12)</f>
        <v>10</v>
      </c>
      <c r="D13" s="38">
        <f t="shared" si="0"/>
        <v>0.3125</v>
      </c>
      <c r="E13" s="39">
        <f>MAX(E5:E12)</f>
        <v>30</v>
      </c>
    </row>
    <row r="15" spans="1:5" x14ac:dyDescent="0.3">
      <c r="A15" s="15" t="s">
        <v>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Léeme</vt:lpstr>
      <vt:lpstr>1_ME2N_original</vt:lpstr>
      <vt:lpstr>2_Clave_proveedores</vt:lpstr>
      <vt:lpstr>3_Para_la_IA</vt:lpstr>
      <vt:lpstr>4_Verificacion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Juan Carlos Celis Ramírez</cp:lastModifiedBy>
  <dcterms:created xsi:type="dcterms:W3CDTF">2026-10-19T04:05:21Z</dcterms:created>
  <dcterms:modified xsi:type="dcterms:W3CDTF">2026-10-19T04:05:39Z</dcterms:modified>
</cp:coreProperties>
</file>